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720" windowWidth="14175" windowHeight="8445"/>
  </bookViews>
  <sheets>
    <sheet name="отчет за 2020 год" sheetId="1" r:id="rId1"/>
    <sheet name="Sheet2" sheetId="2" r:id="rId2"/>
    <sheet name="Sheet3" sheetId="3" r:id="rId3"/>
    <sheet name="Sheet4" sheetId="4" r:id="rId4"/>
    <sheet name="Sheet5" sheetId="5" r:id="rId5"/>
    <sheet name="Sheet6" sheetId="6" r:id="rId6"/>
  </sheets>
  <definedNames>
    <definedName name="_xlnm._FilterDatabase" localSheetId="0" hidden="1">'отчет за 2020 год'!$H$1:$H$825</definedName>
    <definedName name="_xlnm.Print_Titles" localSheetId="0">'отчет за 2020 год'!$9:$10</definedName>
    <definedName name="_xlnm.Print_Area" localSheetId="0">'отчет за 2020 год'!$A$1:$M$817</definedName>
  </definedNames>
  <calcPr calcId="145621" refMode="R1C1"/>
</workbook>
</file>

<file path=xl/calcChain.xml><?xml version="1.0" encoding="utf-8"?>
<calcChain xmlns="http://schemas.openxmlformats.org/spreadsheetml/2006/main">
  <c r="C811" i="1" l="1"/>
  <c r="J16" i="1" l="1"/>
  <c r="J12" i="1"/>
  <c r="J15" i="1"/>
  <c r="J27" i="1" l="1"/>
  <c r="I27" i="1"/>
  <c r="I734" i="1" l="1"/>
  <c r="I733" i="1"/>
  <c r="K686" i="1"/>
  <c r="K685" i="1"/>
  <c r="K684" i="1"/>
  <c r="I731" i="1" l="1"/>
  <c r="K184" i="1"/>
  <c r="K183" i="1"/>
  <c r="K726" i="1" l="1"/>
  <c r="K727" i="1"/>
  <c r="K728" i="1"/>
  <c r="K729" i="1"/>
  <c r="K730" i="1"/>
  <c r="I518" i="1"/>
  <c r="J359" i="1"/>
  <c r="I359" i="1"/>
  <c r="J180" i="1" l="1"/>
  <c r="J177" i="1"/>
  <c r="J174" i="1"/>
  <c r="J171" i="1"/>
  <c r="J168" i="1"/>
  <c r="J165" i="1"/>
  <c r="J162" i="1"/>
  <c r="J159" i="1"/>
  <c r="J156" i="1"/>
  <c r="J153" i="1"/>
  <c r="J141" i="1"/>
  <c r="J135" i="1"/>
  <c r="J132" i="1"/>
  <c r="J129" i="1"/>
  <c r="J126" i="1"/>
  <c r="J123" i="1"/>
  <c r="J111" i="1"/>
  <c r="J108" i="1"/>
  <c r="J105" i="1"/>
  <c r="J102" i="1"/>
  <c r="J99" i="1"/>
  <c r="J96" i="1"/>
  <c r="J93" i="1"/>
  <c r="J90" i="1"/>
  <c r="J84" i="1"/>
  <c r="J78" i="1"/>
  <c r="J72" i="1"/>
  <c r="J69" i="1"/>
  <c r="J63" i="1"/>
  <c r="J60" i="1"/>
  <c r="J57" i="1"/>
  <c r="I589" i="1"/>
  <c r="I756" i="1" l="1"/>
  <c r="J758" i="1"/>
  <c r="J757" i="1"/>
  <c r="K757" i="1" s="1"/>
  <c r="K758" i="1" l="1"/>
  <c r="J589" i="1"/>
  <c r="J756" i="1"/>
  <c r="J787" i="1"/>
  <c r="I787" i="1"/>
  <c r="K789" i="1"/>
  <c r="K790" i="1"/>
  <c r="J807" i="1" l="1"/>
  <c r="J17" i="1" s="1"/>
  <c r="J803" i="1" l="1"/>
  <c r="I39" i="1" l="1"/>
  <c r="J774" i="1" l="1"/>
  <c r="I774" i="1"/>
  <c r="K774" i="1" l="1"/>
  <c r="K182" i="1"/>
  <c r="K181" i="1"/>
  <c r="K180" i="1"/>
  <c r="K179" i="1"/>
  <c r="K178" i="1"/>
  <c r="K177" i="1"/>
  <c r="J367" i="1" l="1"/>
  <c r="K367" i="1" s="1"/>
  <c r="J316" i="1"/>
  <c r="K316" i="1" s="1"/>
  <c r="J315" i="1"/>
  <c r="J314" i="1"/>
  <c r="K314" i="1" s="1"/>
  <c r="K188" i="1"/>
  <c r="K189" i="1"/>
  <c r="K190" i="1"/>
  <c r="K191" i="1"/>
  <c r="K192" i="1"/>
  <c r="K193" i="1"/>
  <c r="K194" i="1"/>
  <c r="K195" i="1"/>
  <c r="K196" i="1"/>
  <c r="K197" i="1"/>
  <c r="K198" i="1"/>
  <c r="K199" i="1"/>
  <c r="K200" i="1"/>
  <c r="K201" i="1"/>
  <c r="K202" i="1"/>
  <c r="K203" i="1"/>
  <c r="K204" i="1"/>
  <c r="K205" i="1"/>
  <c r="K206" i="1"/>
  <c r="K207" i="1"/>
  <c r="K208" i="1"/>
  <c r="K209" i="1"/>
  <c r="K210" i="1"/>
  <c r="K211" i="1"/>
  <c r="K212" i="1"/>
  <c r="K213" i="1"/>
  <c r="K214" i="1"/>
  <c r="K215" i="1"/>
  <c r="K216" i="1"/>
  <c r="K217" i="1"/>
  <c r="K218" i="1"/>
  <c r="K219" i="1"/>
  <c r="K220" i="1"/>
  <c r="K221" i="1"/>
  <c r="K222" i="1"/>
  <c r="K223" i="1"/>
  <c r="K224" i="1"/>
  <c r="K225" i="1"/>
  <c r="K226" i="1"/>
  <c r="K227" i="1"/>
  <c r="K228" i="1"/>
  <c r="K229" i="1"/>
  <c r="K230" i="1"/>
  <c r="K231" i="1"/>
  <c r="K232" i="1"/>
  <c r="K233" i="1"/>
  <c r="K234" i="1"/>
  <c r="K235" i="1"/>
  <c r="K236" i="1"/>
  <c r="K237" i="1"/>
  <c r="K238" i="1"/>
  <c r="K239" i="1"/>
  <c r="K240" i="1"/>
  <c r="K241" i="1"/>
  <c r="K242" i="1"/>
  <c r="K243" i="1"/>
  <c r="K244" i="1"/>
  <c r="K245" i="1"/>
  <c r="K246" i="1"/>
  <c r="K247" i="1"/>
  <c r="K248" i="1"/>
  <c r="K249" i="1"/>
  <c r="K250" i="1"/>
  <c r="K251" i="1"/>
  <c r="K252" i="1"/>
  <c r="K253" i="1"/>
  <c r="K254" i="1"/>
  <c r="K255" i="1"/>
  <c r="K256" i="1"/>
  <c r="K257" i="1"/>
  <c r="K258" i="1"/>
  <c r="K259" i="1"/>
  <c r="K260" i="1"/>
  <c r="K261" i="1"/>
  <c r="K262" i="1"/>
  <c r="K263" i="1"/>
  <c r="K264" i="1"/>
  <c r="K265" i="1"/>
  <c r="K266" i="1"/>
  <c r="K267" i="1"/>
  <c r="K268" i="1"/>
  <c r="K269" i="1"/>
  <c r="K270" i="1"/>
  <c r="K271" i="1"/>
  <c r="K272" i="1"/>
  <c r="K273" i="1"/>
  <c r="K274" i="1"/>
  <c r="K275" i="1"/>
  <c r="K276" i="1"/>
  <c r="K277" i="1"/>
  <c r="K278" i="1"/>
  <c r="K279" i="1"/>
  <c r="K280" i="1"/>
  <c r="K281" i="1"/>
  <c r="K282" i="1"/>
  <c r="K283" i="1"/>
  <c r="K284" i="1"/>
  <c r="K285" i="1"/>
  <c r="K286" i="1"/>
  <c r="K287" i="1"/>
  <c r="K288" i="1"/>
  <c r="K289" i="1"/>
  <c r="K290" i="1"/>
  <c r="K291" i="1"/>
  <c r="K292" i="1"/>
  <c r="K293" i="1"/>
  <c r="K294" i="1"/>
  <c r="K295" i="1"/>
  <c r="K296" i="1"/>
  <c r="K297" i="1"/>
  <c r="K298" i="1"/>
  <c r="K299" i="1"/>
  <c r="K300" i="1"/>
  <c r="K301" i="1"/>
  <c r="K302" i="1"/>
  <c r="K303" i="1"/>
  <c r="K304" i="1"/>
  <c r="K305" i="1"/>
  <c r="K306" i="1"/>
  <c r="K307" i="1"/>
  <c r="K308" i="1"/>
  <c r="K309" i="1"/>
  <c r="K310" i="1"/>
  <c r="K311" i="1"/>
  <c r="K312" i="1"/>
  <c r="K313" i="1"/>
  <c r="K315" i="1"/>
  <c r="K317" i="1"/>
  <c r="K318" i="1"/>
  <c r="K319" i="1"/>
  <c r="K320" i="1"/>
  <c r="K321" i="1"/>
  <c r="K322" i="1"/>
  <c r="K323" i="1"/>
  <c r="K324" i="1"/>
  <c r="K325" i="1"/>
  <c r="K326" i="1"/>
  <c r="K327" i="1"/>
  <c r="K328" i="1"/>
  <c r="K329" i="1"/>
  <c r="K330" i="1"/>
  <c r="K331" i="1"/>
  <c r="K332" i="1"/>
  <c r="K333" i="1"/>
  <c r="K334" i="1"/>
  <c r="K335" i="1"/>
  <c r="K336" i="1"/>
  <c r="K337" i="1"/>
  <c r="K338" i="1"/>
  <c r="K339" i="1"/>
  <c r="K340" i="1"/>
  <c r="K341" i="1"/>
  <c r="K342" i="1"/>
  <c r="K343" i="1"/>
  <c r="K344" i="1"/>
  <c r="K345" i="1"/>
  <c r="K346" i="1"/>
  <c r="K347" i="1"/>
  <c r="K348" i="1"/>
  <c r="K349" i="1"/>
  <c r="K350" i="1"/>
  <c r="K351" i="1"/>
  <c r="K352" i="1"/>
  <c r="K353" i="1"/>
  <c r="K354" i="1"/>
  <c r="K355" i="1"/>
  <c r="K356" i="1"/>
  <c r="K357" i="1"/>
  <c r="K358" i="1"/>
  <c r="K359" i="1"/>
  <c r="K360" i="1"/>
  <c r="K361" i="1"/>
  <c r="K362" i="1"/>
  <c r="K363" i="1"/>
  <c r="K364" i="1"/>
  <c r="K365" i="1"/>
  <c r="K366" i="1"/>
  <c r="K368" i="1"/>
  <c r="K369" i="1"/>
  <c r="K370" i="1"/>
  <c r="K371" i="1"/>
  <c r="K372" i="1"/>
  <c r="K373" i="1"/>
  <c r="K374" i="1"/>
  <c r="K375" i="1"/>
  <c r="K376" i="1"/>
  <c r="K377" i="1"/>
  <c r="K378" i="1"/>
  <c r="K379" i="1"/>
  <c r="K380" i="1"/>
  <c r="K381" i="1"/>
  <c r="K382" i="1"/>
  <c r="K383" i="1"/>
  <c r="K384" i="1"/>
  <c r="K385" i="1"/>
  <c r="K386" i="1"/>
  <c r="K387" i="1"/>
  <c r="K388" i="1"/>
  <c r="K389" i="1"/>
  <c r="K390" i="1"/>
  <c r="K391" i="1"/>
  <c r="K392" i="1"/>
  <c r="K393" i="1"/>
  <c r="K394" i="1"/>
  <c r="K395" i="1"/>
  <c r="K396" i="1"/>
  <c r="K397" i="1"/>
  <c r="K398" i="1"/>
  <c r="K399" i="1"/>
  <c r="K400" i="1"/>
  <c r="K401" i="1"/>
  <c r="K402" i="1"/>
  <c r="K403" i="1"/>
  <c r="K404" i="1"/>
  <c r="K405" i="1"/>
  <c r="K406" i="1"/>
  <c r="K407" i="1"/>
  <c r="K408" i="1"/>
  <c r="K409" i="1"/>
  <c r="K410" i="1"/>
  <c r="K411" i="1"/>
  <c r="K412" i="1"/>
  <c r="K413" i="1"/>
  <c r="K414" i="1"/>
  <c r="K415" i="1"/>
  <c r="K416" i="1"/>
  <c r="K417" i="1"/>
  <c r="K418" i="1"/>
  <c r="K419" i="1"/>
  <c r="K420" i="1"/>
  <c r="K421" i="1"/>
  <c r="K422" i="1"/>
  <c r="K423" i="1"/>
  <c r="K424" i="1"/>
  <c r="K425" i="1"/>
  <c r="K426" i="1"/>
  <c r="K427" i="1"/>
  <c r="K428" i="1"/>
  <c r="K429" i="1"/>
  <c r="K430" i="1"/>
  <c r="K431" i="1"/>
  <c r="K432" i="1"/>
  <c r="K433" i="1"/>
  <c r="K434" i="1"/>
  <c r="K435" i="1"/>
  <c r="K436" i="1"/>
  <c r="K437" i="1"/>
  <c r="K438" i="1"/>
  <c r="K439" i="1"/>
  <c r="K440" i="1"/>
  <c r="K441" i="1"/>
  <c r="K442" i="1"/>
  <c r="K443" i="1"/>
  <c r="K444" i="1"/>
  <c r="K445" i="1"/>
  <c r="K446" i="1"/>
  <c r="K447" i="1"/>
  <c r="K448" i="1"/>
  <c r="K449" i="1"/>
  <c r="K450" i="1"/>
  <c r="K451" i="1"/>
  <c r="K452" i="1"/>
  <c r="K453" i="1"/>
  <c r="K454" i="1"/>
  <c r="K455" i="1"/>
  <c r="K456" i="1"/>
  <c r="K457" i="1"/>
  <c r="K458" i="1"/>
  <c r="K459" i="1"/>
  <c r="K460" i="1"/>
  <c r="K461" i="1"/>
  <c r="K462" i="1"/>
  <c r="K463" i="1"/>
  <c r="K464" i="1"/>
  <c r="K465" i="1"/>
  <c r="K466" i="1"/>
  <c r="K467" i="1"/>
  <c r="K468" i="1"/>
  <c r="K469" i="1"/>
  <c r="K470" i="1"/>
  <c r="K471" i="1"/>
  <c r="K472" i="1"/>
  <c r="K473" i="1"/>
  <c r="K474" i="1"/>
  <c r="K475" i="1"/>
  <c r="K476" i="1"/>
  <c r="K477" i="1"/>
  <c r="K478" i="1"/>
  <c r="K479" i="1"/>
  <c r="K480" i="1"/>
  <c r="K481" i="1"/>
  <c r="K482" i="1"/>
  <c r="K483" i="1"/>
  <c r="K484" i="1"/>
  <c r="K485" i="1"/>
  <c r="K486" i="1"/>
  <c r="K487" i="1"/>
  <c r="K488" i="1"/>
  <c r="K489" i="1"/>
  <c r="K490" i="1"/>
  <c r="K491" i="1"/>
  <c r="K492" i="1"/>
  <c r="K493" i="1"/>
  <c r="K494" i="1"/>
  <c r="K495" i="1"/>
  <c r="K496" i="1"/>
  <c r="K497" i="1"/>
  <c r="K498" i="1"/>
  <c r="K499" i="1"/>
  <c r="K500" i="1"/>
  <c r="K501" i="1"/>
  <c r="K502" i="1"/>
  <c r="K503" i="1"/>
  <c r="K504" i="1"/>
  <c r="K505" i="1"/>
  <c r="K506" i="1"/>
  <c r="K507" i="1"/>
  <c r="K508" i="1"/>
  <c r="K509" i="1"/>
  <c r="K510" i="1"/>
  <c r="K511" i="1"/>
  <c r="K512" i="1"/>
  <c r="K513" i="1"/>
  <c r="K514" i="1"/>
  <c r="K515" i="1"/>
  <c r="K516" i="1"/>
  <c r="K517" i="1"/>
  <c r="K518" i="1"/>
  <c r="K519" i="1"/>
  <c r="K520" i="1"/>
  <c r="K521" i="1"/>
  <c r="K522" i="1"/>
  <c r="K523" i="1"/>
  <c r="K524" i="1"/>
  <c r="K525" i="1"/>
  <c r="K526" i="1"/>
  <c r="K527" i="1"/>
  <c r="K528" i="1"/>
  <c r="K529" i="1"/>
  <c r="K530" i="1"/>
  <c r="K531" i="1"/>
  <c r="K532" i="1"/>
  <c r="K533" i="1"/>
  <c r="K534" i="1"/>
  <c r="K535" i="1"/>
  <c r="K536" i="1"/>
  <c r="K537" i="1"/>
  <c r="K538" i="1"/>
  <c r="K539" i="1"/>
  <c r="K540" i="1"/>
  <c r="K541" i="1"/>
  <c r="K542" i="1"/>
  <c r="K543" i="1"/>
  <c r="K544" i="1"/>
  <c r="K545" i="1"/>
  <c r="K546" i="1"/>
  <c r="K547" i="1"/>
  <c r="K548" i="1"/>
  <c r="K549" i="1"/>
  <c r="K550" i="1"/>
  <c r="K551" i="1"/>
  <c r="K552" i="1"/>
  <c r="K553" i="1"/>
  <c r="K554" i="1"/>
  <c r="K555" i="1"/>
  <c r="K556" i="1"/>
  <c r="K557" i="1"/>
  <c r="K558" i="1"/>
  <c r="K559" i="1"/>
  <c r="K560" i="1"/>
  <c r="K561" i="1"/>
  <c r="K562" i="1"/>
  <c r="K563" i="1"/>
  <c r="K564" i="1"/>
  <c r="K565" i="1"/>
  <c r="K566" i="1"/>
  <c r="K567" i="1"/>
  <c r="K568" i="1"/>
  <c r="K173" i="1"/>
  <c r="K172" i="1"/>
  <c r="K171" i="1"/>
  <c r="K170" i="1"/>
  <c r="K169" i="1"/>
  <c r="K168" i="1"/>
  <c r="K167" i="1"/>
  <c r="K166" i="1"/>
  <c r="K165" i="1"/>
  <c r="K164" i="1"/>
  <c r="K163" i="1"/>
  <c r="K162" i="1"/>
  <c r="K161" i="1"/>
  <c r="K160" i="1"/>
  <c r="K159" i="1"/>
  <c r="K158" i="1"/>
  <c r="K157" i="1"/>
  <c r="K156" i="1"/>
  <c r="K155" i="1"/>
  <c r="K154" i="1"/>
  <c r="K153" i="1"/>
  <c r="K175" i="1"/>
  <c r="K176" i="1"/>
  <c r="K174" i="1"/>
  <c r="K152" i="1" l="1"/>
  <c r="K151" i="1"/>
  <c r="K150" i="1"/>
  <c r="K149" i="1"/>
  <c r="K148" i="1"/>
  <c r="K147" i="1"/>
  <c r="K146" i="1"/>
  <c r="K145" i="1"/>
  <c r="K144" i="1"/>
  <c r="K143" i="1"/>
  <c r="K142" i="1"/>
  <c r="K141" i="1"/>
  <c r="K140" i="1"/>
  <c r="K139" i="1"/>
  <c r="K138" i="1"/>
  <c r="K137" i="1"/>
  <c r="K136" i="1"/>
  <c r="K135" i="1"/>
  <c r="K134" i="1"/>
  <c r="K133" i="1"/>
  <c r="K132" i="1"/>
  <c r="K131" i="1"/>
  <c r="K130" i="1"/>
  <c r="K129" i="1"/>
  <c r="K128" i="1"/>
  <c r="K127" i="1"/>
  <c r="K126" i="1"/>
  <c r="K125" i="1"/>
  <c r="K124" i="1"/>
  <c r="K123" i="1"/>
  <c r="K121" i="1"/>
  <c r="K122" i="1"/>
  <c r="K120" i="1"/>
  <c r="J119" i="1"/>
  <c r="K119" i="1" s="1"/>
  <c r="J118" i="1"/>
  <c r="J116" i="1"/>
  <c r="K116" i="1" s="1"/>
  <c r="J115" i="1"/>
  <c r="K115" i="1" s="1"/>
  <c r="K114" i="1"/>
  <c r="K113" i="1"/>
  <c r="K112" i="1"/>
  <c r="K111" i="1"/>
  <c r="K110" i="1"/>
  <c r="K109" i="1"/>
  <c r="K108" i="1"/>
  <c r="K107" i="1"/>
  <c r="K106" i="1"/>
  <c r="K105" i="1"/>
  <c r="K104" i="1"/>
  <c r="K103" i="1"/>
  <c r="K102" i="1"/>
  <c r="K101" i="1"/>
  <c r="K100" i="1"/>
  <c r="K99" i="1"/>
  <c r="K98" i="1"/>
  <c r="K97" i="1"/>
  <c r="K96" i="1"/>
  <c r="K95" i="1"/>
  <c r="K94" i="1"/>
  <c r="K93" i="1"/>
  <c r="K92" i="1"/>
  <c r="K91" i="1"/>
  <c r="K90" i="1"/>
  <c r="K89" i="1"/>
  <c r="K88" i="1"/>
  <c r="K87" i="1"/>
  <c r="K86" i="1"/>
  <c r="K85" i="1"/>
  <c r="K84" i="1"/>
  <c r="K83" i="1"/>
  <c r="K82" i="1"/>
  <c r="K81" i="1"/>
  <c r="K80" i="1"/>
  <c r="K79" i="1"/>
  <c r="K78" i="1"/>
  <c r="K77" i="1"/>
  <c r="K76" i="1"/>
  <c r="K75" i="1"/>
  <c r="K74" i="1"/>
  <c r="K73" i="1"/>
  <c r="K72" i="1"/>
  <c r="K71" i="1"/>
  <c r="K70" i="1"/>
  <c r="K69" i="1"/>
  <c r="K68" i="1"/>
  <c r="K67" i="1"/>
  <c r="K66" i="1"/>
  <c r="K65" i="1"/>
  <c r="K64" i="1"/>
  <c r="K63" i="1"/>
  <c r="K60" i="1"/>
  <c r="K61" i="1"/>
  <c r="K62" i="1"/>
  <c r="K59" i="1"/>
  <c r="K58" i="1"/>
  <c r="K57" i="1"/>
  <c r="K55" i="1"/>
  <c r="K56" i="1"/>
  <c r="K54" i="1"/>
  <c r="K53" i="1"/>
  <c r="K52" i="1"/>
  <c r="K51" i="1"/>
  <c r="K118" i="1" l="1"/>
  <c r="J117" i="1"/>
  <c r="K117" i="1" s="1"/>
  <c r="K803" i="1"/>
  <c r="J595" i="1" l="1"/>
  <c r="J596" i="1"/>
  <c r="I596" i="1"/>
  <c r="J597" i="1" l="1"/>
  <c r="K732" i="1"/>
  <c r="K733" i="1"/>
  <c r="K734" i="1"/>
  <c r="K731" i="1"/>
  <c r="K725" i="1" l="1"/>
  <c r="K724" i="1"/>
  <c r="K723" i="1"/>
  <c r="K722" i="1"/>
  <c r="K721" i="1"/>
  <c r="K720" i="1"/>
  <c r="K719" i="1"/>
  <c r="K718" i="1"/>
  <c r="K717" i="1"/>
  <c r="K716" i="1"/>
  <c r="K715" i="1"/>
  <c r="K714" i="1"/>
  <c r="K713" i="1"/>
  <c r="K712" i="1"/>
  <c r="K711" i="1"/>
  <c r="K710" i="1"/>
  <c r="K709" i="1"/>
  <c r="K708" i="1"/>
  <c r="K707" i="1"/>
  <c r="K706" i="1"/>
  <c r="K705" i="1"/>
  <c r="K704" i="1"/>
  <c r="K703" i="1"/>
  <c r="K702" i="1"/>
  <c r="K701" i="1"/>
  <c r="K700" i="1"/>
  <c r="K699" i="1"/>
  <c r="K698" i="1"/>
  <c r="K697" i="1"/>
  <c r="K696" i="1"/>
  <c r="K695" i="1"/>
  <c r="K694" i="1"/>
  <c r="K693" i="1"/>
  <c r="K692" i="1"/>
  <c r="K691" i="1"/>
  <c r="K690" i="1"/>
  <c r="K689" i="1"/>
  <c r="K688" i="1"/>
  <c r="K687" i="1"/>
  <c r="K683" i="1"/>
  <c r="K682" i="1"/>
  <c r="K681" i="1"/>
  <c r="K680" i="1"/>
  <c r="K679" i="1"/>
  <c r="K678" i="1"/>
  <c r="K677" i="1"/>
  <c r="K676" i="1"/>
  <c r="K675" i="1"/>
  <c r="K674" i="1"/>
  <c r="K673" i="1"/>
  <c r="K672" i="1"/>
  <c r="K671" i="1"/>
  <c r="K670" i="1"/>
  <c r="K669" i="1"/>
  <c r="K668" i="1"/>
  <c r="K667" i="1"/>
  <c r="K666" i="1"/>
  <c r="K665" i="1"/>
  <c r="K664" i="1"/>
  <c r="K663" i="1"/>
  <c r="K662" i="1"/>
  <c r="K661" i="1"/>
  <c r="K660" i="1"/>
  <c r="K659" i="1"/>
  <c r="K658" i="1"/>
  <c r="K657" i="1"/>
  <c r="K656" i="1"/>
  <c r="K655" i="1"/>
  <c r="K654" i="1"/>
  <c r="K653" i="1"/>
  <c r="K652" i="1"/>
  <c r="K651" i="1"/>
  <c r="K650" i="1"/>
  <c r="K649" i="1"/>
  <c r="K648" i="1"/>
  <c r="K647" i="1"/>
  <c r="K646" i="1"/>
  <c r="K645" i="1"/>
  <c r="K644" i="1"/>
  <c r="K643" i="1"/>
  <c r="K642" i="1"/>
  <c r="K641" i="1"/>
  <c r="K640" i="1"/>
  <c r="K639" i="1"/>
  <c r="K638" i="1"/>
  <c r="K637" i="1"/>
  <c r="K636" i="1"/>
  <c r="K635" i="1"/>
  <c r="K634" i="1"/>
  <c r="K633" i="1"/>
  <c r="K632" i="1"/>
  <c r="K631" i="1"/>
  <c r="K630" i="1"/>
  <c r="K629" i="1"/>
  <c r="K628" i="1"/>
  <c r="K627" i="1"/>
  <c r="K626" i="1"/>
  <c r="K625" i="1"/>
  <c r="K624" i="1"/>
  <c r="K623" i="1"/>
  <c r="K622" i="1"/>
  <c r="K621" i="1"/>
  <c r="K620" i="1"/>
  <c r="K619" i="1"/>
  <c r="K618" i="1"/>
  <c r="K617" i="1"/>
  <c r="K616" i="1"/>
  <c r="K615" i="1"/>
  <c r="K614" i="1"/>
  <c r="K613" i="1"/>
  <c r="K612" i="1"/>
  <c r="K611" i="1"/>
  <c r="K610" i="1"/>
  <c r="K609" i="1"/>
  <c r="K608" i="1"/>
  <c r="K606" i="1"/>
  <c r="K607" i="1"/>
  <c r="K605" i="1"/>
  <c r="K604" i="1"/>
  <c r="K603" i="1"/>
  <c r="K602" i="1"/>
  <c r="K601" i="1"/>
  <c r="K600" i="1"/>
  <c r="K599" i="1"/>
  <c r="J574" i="1"/>
  <c r="J41" i="1" l="1"/>
  <c r="J771" i="1" l="1"/>
  <c r="K771" i="1" s="1"/>
  <c r="K772" i="1"/>
  <c r="K773" i="1"/>
  <c r="K769" i="1"/>
  <c r="K770" i="1"/>
  <c r="J768" i="1"/>
  <c r="K768" i="1" s="1"/>
  <c r="K766" i="1"/>
  <c r="K767" i="1"/>
  <c r="J765" i="1"/>
  <c r="K751" i="1"/>
  <c r="K752" i="1"/>
  <c r="K753" i="1"/>
  <c r="K754" i="1"/>
  <c r="K750" i="1"/>
  <c r="K737" i="1"/>
  <c r="K738" i="1"/>
  <c r="K739" i="1"/>
  <c r="K740" i="1"/>
  <c r="K741" i="1"/>
  <c r="K742" i="1"/>
  <c r="K743" i="1"/>
  <c r="K744" i="1"/>
  <c r="K745" i="1"/>
  <c r="K746" i="1"/>
  <c r="K747" i="1"/>
  <c r="K748" i="1"/>
  <c r="K736" i="1"/>
  <c r="K582" i="1"/>
  <c r="K578" i="1"/>
  <c r="J764" i="1" l="1"/>
  <c r="K764" i="1" s="1"/>
  <c r="K765" i="1"/>
  <c r="J796" i="1"/>
  <c r="I796" i="1"/>
  <c r="K801" i="1"/>
  <c r="J800" i="1"/>
  <c r="I800" i="1"/>
  <c r="K799" i="1"/>
  <c r="J592" i="1" l="1"/>
  <c r="J588" i="1" s="1"/>
  <c r="K577" i="1"/>
  <c r="K576" i="1"/>
  <c r="K575" i="1"/>
  <c r="I592" i="1" l="1"/>
  <c r="I588" i="1" s="1"/>
  <c r="I572" i="1"/>
  <c r="J36" i="1" l="1"/>
  <c r="K37" i="1" l="1"/>
  <c r="I36" i="1"/>
  <c r="J785" i="1" l="1"/>
  <c r="K808" i="1" l="1"/>
  <c r="K809" i="1"/>
  <c r="I807" i="1"/>
  <c r="K807" i="1" s="1"/>
  <c r="K810" i="1" l="1"/>
  <c r="J185" i="1" l="1"/>
  <c r="J48" i="1"/>
  <c r="J590" i="1" l="1"/>
  <c r="J760" i="1"/>
  <c r="J759" i="1" s="1"/>
  <c r="K761" i="1"/>
  <c r="K763" i="1"/>
  <c r="J39" i="1" l="1"/>
  <c r="J594" i="1"/>
  <c r="J30" i="1"/>
  <c r="I30" i="1"/>
  <c r="K755" i="1" l="1"/>
  <c r="K756" i="1"/>
  <c r="K591" i="1"/>
  <c r="K595" i="1"/>
  <c r="K597" i="1"/>
  <c r="I590" i="1"/>
  <c r="K592" i="1"/>
  <c r="I594" i="1"/>
  <c r="K594" i="1" s="1"/>
  <c r="J21" i="1"/>
  <c r="K44" i="1"/>
  <c r="K45" i="1"/>
  <c r="K46" i="1"/>
  <c r="K47" i="1"/>
  <c r="K49" i="1"/>
  <c r="K50" i="1"/>
  <c r="K186" i="1"/>
  <c r="K187" i="1"/>
  <c r="K573" i="1"/>
  <c r="K574" i="1"/>
  <c r="K579" i="1"/>
  <c r="K581" i="1"/>
  <c r="K572" i="1"/>
  <c r="I185" i="1"/>
  <c r="K185" i="1" s="1"/>
  <c r="I48" i="1"/>
  <c r="K48" i="1" s="1"/>
  <c r="K42" i="1"/>
  <c r="K43" i="1"/>
  <c r="K40" i="1"/>
  <c r="K28" i="1"/>
  <c r="K30" i="1"/>
  <c r="K31" i="1"/>
  <c r="K32" i="1"/>
  <c r="K34" i="1"/>
  <c r="K35" i="1"/>
  <c r="K38" i="1"/>
  <c r="J33" i="1"/>
  <c r="I33" i="1"/>
  <c r="I24" i="1" s="1"/>
  <c r="I20" i="1" s="1"/>
  <c r="J26" i="1"/>
  <c r="J23" i="1" s="1"/>
  <c r="I26" i="1"/>
  <c r="J24" i="1" l="1"/>
  <c r="J20" i="1" s="1"/>
  <c r="K590" i="1"/>
  <c r="J19" i="1"/>
  <c r="J13" i="1" s="1"/>
  <c r="K41" i="1"/>
  <c r="K39" i="1"/>
  <c r="K760" i="1"/>
  <c r="K21" i="1"/>
  <c r="K36" i="1"/>
  <c r="K33" i="1"/>
  <c r="K26" i="1"/>
  <c r="I23" i="1"/>
  <c r="I19" i="1" s="1"/>
  <c r="K27" i="1"/>
  <c r="I25" i="1"/>
  <c r="J25" i="1"/>
  <c r="K759" i="1" l="1"/>
  <c r="K588" i="1"/>
  <c r="I587" i="1"/>
  <c r="J22" i="1"/>
  <c r="K23" i="1"/>
  <c r="I13" i="1"/>
  <c r="I22" i="1"/>
  <c r="K24" i="1"/>
  <c r="K25" i="1"/>
  <c r="K22" i="1" l="1"/>
  <c r="K20" i="1"/>
  <c r="J18" i="1"/>
  <c r="I18" i="1"/>
  <c r="K19" i="1"/>
  <c r="K777" i="1"/>
  <c r="K779" i="1"/>
  <c r="K782" i="1"/>
  <c r="K802" i="1"/>
  <c r="K797" i="1"/>
  <c r="I785" i="1"/>
  <c r="I14" i="1" s="1"/>
  <c r="J786" i="1"/>
  <c r="I786" i="1"/>
  <c r="I15" i="1" s="1"/>
  <c r="K795" i="1"/>
  <c r="J792" i="1"/>
  <c r="K793" i="1"/>
  <c r="K794" i="1"/>
  <c r="I792" i="1"/>
  <c r="K787" i="1" l="1"/>
  <c r="I16" i="1"/>
  <c r="I12" i="1" s="1"/>
  <c r="K786" i="1"/>
  <c r="K18" i="1"/>
  <c r="K785" i="1"/>
  <c r="K796" i="1"/>
  <c r="K800" i="1"/>
  <c r="K792" i="1"/>
  <c r="K15" i="1" l="1"/>
  <c r="K16" i="1"/>
  <c r="K788" i="1"/>
  <c r="K13" i="1" l="1"/>
  <c r="J783" i="1"/>
  <c r="I783" i="1"/>
  <c r="K783" i="1" l="1"/>
  <c r="K593" i="1"/>
  <c r="K596" i="1"/>
  <c r="K589" i="1" l="1"/>
  <c r="J14" i="1"/>
  <c r="J587" i="1"/>
  <c r="K587" i="1" s="1"/>
  <c r="O14" i="1" l="1"/>
  <c r="O17" i="1" s="1"/>
  <c r="K14" i="1"/>
  <c r="K12" i="1"/>
</calcChain>
</file>

<file path=xl/sharedStrings.xml><?xml version="1.0" encoding="utf-8"?>
<sst xmlns="http://schemas.openxmlformats.org/spreadsheetml/2006/main" count="2637" uniqueCount="1172">
  <si>
    <t>№ п/п</t>
  </si>
  <si>
    <t>Плановый срок</t>
  </si>
  <si>
    <t>Фактический срок</t>
  </si>
  <si>
    <t>Источники финансирования</t>
  </si>
  <si>
    <t>Результат реализации мероприятия государственной программы 
(краткое описание)</t>
  </si>
  <si>
    <t>Всего</t>
  </si>
  <si>
    <t>местный бюджет</t>
  </si>
  <si>
    <t>областной бюджет</t>
  </si>
  <si>
    <t>не требуется</t>
  </si>
  <si>
    <t xml:space="preserve"> 6.</t>
  </si>
  <si>
    <t xml:space="preserve">местный бюджет </t>
  </si>
  <si>
    <t>внебюджетные средства</t>
  </si>
  <si>
    <t xml:space="preserve"> 6.1</t>
  </si>
  <si>
    <t xml:space="preserve"> 6.2</t>
  </si>
  <si>
    <t>Предоставление субсидий юридическим лицам и индивидуальным предпринимателям, осуществляющим перевозку пассажиров автомобильным и электрофицированным транспортом городского сообщения и автомобильным транспортом пригородного сообщения, на возмещение части недополученных доходов в связи с установлением стоимости льготного проезда для отдельных категорий граждан, проживающих на территории Кировской области</t>
  </si>
  <si>
    <t>всего</t>
  </si>
  <si>
    <t>начало реализации</t>
  </si>
  <si>
    <t>окончание реализации</t>
  </si>
  <si>
    <t>федеральный бюджет</t>
  </si>
  <si>
    <t>Отношение фактических расходов к плановым
(в %)</t>
  </si>
  <si>
    <t>х</t>
  </si>
  <si>
    <t>министр образования Кировской области О.Н. Рысева</t>
  </si>
  <si>
    <t>министр здравоохранения Кировской области А.В. Черняев</t>
  </si>
  <si>
    <t>6.4</t>
  </si>
  <si>
    <t>Реконструкция автомобильной дороги от ул. Ленина до ж/д переезда «Боёво» (участок автодороги ул. Братьев Васнецовых, включая перекресток с автодорогой по ул. 60 лет Октября и по ул. Алексея Некрасова, и перекресток с автодорогой по пр. Мира) в г. Кирово-Чепецк Кировской области</t>
  </si>
  <si>
    <t>Приобретение транспортных средств, соответствующих установленным требованиям, для осуществления перевозки пассажиров и багажа на маршрутах регулярных перевозок</t>
  </si>
  <si>
    <t>Погашение лизинговых платежей за 10 автобусов, приобретенных в 2018-2019 годах</t>
  </si>
  <si>
    <t>6.3</t>
  </si>
  <si>
    <t>Осуществление мониторинга пассажиропотока, количества единиц транспортных средств, используемых для осуществления регулярных перевозок пассажиров и багажа на межмуниципальных маршрутах, и количества маршрутов в целях формирования оптимальной маршрутной сети пассажирских перевозок</t>
  </si>
  <si>
    <t>Предоставление субсидий местным бюджетам из областного бюджета на обеспечение мер по поддержке перевозчиков, осуществляющих регулярные перевозки пассажиров и багажа автомобильным транспортом и (или) городским наземным электрическим транспортом</t>
  </si>
  <si>
    <t>6.5</t>
  </si>
  <si>
    <t>Предоставление субсидий из областного бюджета юридическим лицам, осуществляющим перевозки пассажиров автомобильным транспортом городского и пригородного сообщения, в 2020 году</t>
  </si>
  <si>
    <t>7</t>
  </si>
  <si>
    <t>Отдельное мероприятие "Организация транспортного обслуживания населения Кировской области железнодорождным транспортом в пригородном сообщении"</t>
  </si>
  <si>
    <t>7.1</t>
  </si>
  <si>
    <t>Предоставление из областного бюджета субсидий организациям транспорта, осуществляющим перевозку пассажиров и багажа железнодорожным транспортом общего пользования в пригородном сообщении, на возмещение им части недополученных доходов в связи с государственным регулированием тарифов</t>
  </si>
  <si>
    <t>7.2.</t>
  </si>
  <si>
    <t>Взаимодействие с организациями транспорта, осуществляющим перевозку пассажиров и багажа железнодорожным транспортом общего пользования в пригородном сообщении, по вопросам, связанным с организацией пассажирских перевозок железнодорожным транспортом общего пользования в пригородном сообщении на территории Кировской области</t>
  </si>
  <si>
    <t>Отдельное мероприятие «Организация осуществления авиационной деятельности»</t>
  </si>
  <si>
    <t xml:space="preserve">Предоставление субсидий организациям, осуществляющим организацию пассажирских авиарейсов, на возмещение затрат в связи с осуществлением ими наземного и аэропортового (аэродромного) обслуживания воздушных судов </t>
  </si>
  <si>
    <t>Предоставление субсидий из областного бюджета организациям, осуществляющим организацию пассажирских авиарейсов, на финансовое обеспечение затрат в связи с осуществлением ими наземного и аэропортового (аэродромного) обслуживания воздушных судов в 2020 году</t>
  </si>
  <si>
    <t>5.</t>
  </si>
  <si>
    <t>Региональный проект «Безопасность дорожного движения в Кировской области»</t>
  </si>
  <si>
    <t>Утверждение ежегодного межведомственного плана мероприятий по освещению в средствах массовой информации вопросов безопасности дорожного движения</t>
  </si>
  <si>
    <t>5.1</t>
  </si>
  <si>
    <t>Проведение тематических занятий по профилактике детского дорожно-транспортного травматизма</t>
  </si>
  <si>
    <t>Приобретение в районные медицинские учреждения оборудования для выявления состояния опьянения в результате употребления наркотических средств, психотропных или иных вызывающих опьянение веществ</t>
  </si>
  <si>
    <t>5.2</t>
  </si>
  <si>
    <t>5.3</t>
  </si>
  <si>
    <t>5.5</t>
  </si>
  <si>
    <t>Проведение совместных учений сотрудников пожарно-спасательных подразделений, подразделений полиции, медицинских учреждений, дорожных служб, принимающих участие в ликвидации дорожно-транспортных происшествий</t>
  </si>
  <si>
    <t>Проведение регионального этапа и организация участия областной команды во Всероссийском этапе конкурса «Безопасное колесо», Всероссийском первенстве по автомногоборью</t>
  </si>
  <si>
    <t>Проведение областного родительского собрания с родителями на базе общеобразовательных организаций по вопросам профилактики детского дорожно-транспортного травматизма</t>
  </si>
  <si>
    <t>Поставка технических средств обучения, наглядных учебных и методических материалов для организаций, осуществляющих обучение детей, работу по профилактике детского дорожно-транспортного травматизма</t>
  </si>
  <si>
    <t>Предоставление из областного бюджета местному бюджету муниципального образования «Город Киров» иного межбюджетного трансферта на мероприятия по обеспечению безопасности дорожного движения на автомобильных дорогах общего пользования местного значения в части обустройства пешеходных переходов вблизи образовательных организаций и нанесения разметки</t>
  </si>
  <si>
    <t>генеральный директор акционерного общества "Автотранспортное предприятие" Пырлог Д.Ю.(по согласованию)</t>
  </si>
  <si>
    <t>Отдельное мероприятие "Организация транспортного обслуживания населения Кировской области автомобильным и электрифицированным транспортом"</t>
  </si>
  <si>
    <t>Отдельное мероприятие «Развитие дорожного хозяйства Кировской области»</t>
  </si>
  <si>
    <t>2.1</t>
  </si>
  <si>
    <t>Строительство и реконструкция автомобильных дорог общего пользования регионального или межмуниципального значения и искусственных сооружений на них, всего</t>
  </si>
  <si>
    <t xml:space="preserve">федеральный бюджет </t>
  </si>
  <si>
    <t>Мостовой переход через реку Чепца у г. Кирово-Чепецка на автомобильной дороге Кирово-Чепецк - Слободской в Кировской области</t>
  </si>
  <si>
    <t>Разработка проектной документации</t>
  </si>
  <si>
    <t>2.2</t>
  </si>
  <si>
    <t>Ремонт и капитальный ремонт автомобильных дорог общего пользования регионального или межмуниципального значения Кировской области</t>
  </si>
  <si>
    <t>2.3</t>
  </si>
  <si>
    <t>Нормативное содержание автомобильных дорог общего пользования регионального или межмуниципального значения</t>
  </si>
  <si>
    <t>Предоставление субсидий муниципальным образованиям на осуществление дорожной деятельности в отношении автомобильных дорог общего пользования местного значения</t>
  </si>
  <si>
    <t>Предоставление субсидий местным бюджетам из областного бюджета на ремонт автомобильных дорог местного значения с твердым покрытием в границах городских населенных пунктов, за исключением моногородов Кировской области</t>
  </si>
  <si>
    <t>3.</t>
  </si>
  <si>
    <t xml:space="preserve">Обеспечено качественное и своевременное оформление документов, связанных с финансированием дорожных работ; контроль за качественным выполнением дорожных работ; контроль по сохранности автодорог, полос отвода, искусственных сооружений и иных объектов дорожного сервиса, эффективное расходование бюджетных средств. </t>
  </si>
  <si>
    <t>1</t>
  </si>
  <si>
    <t>1.1</t>
  </si>
  <si>
    <t>Автомобильная дорога Киров – Котлас –Архангельск, участок Опарино – Альмеж в Кировской области</t>
  </si>
  <si>
    <t>1.1.1.</t>
  </si>
  <si>
    <t>1.1.2.</t>
  </si>
  <si>
    <t>1.1.1.1</t>
  </si>
  <si>
    <t>1.1.1.2</t>
  </si>
  <si>
    <t>Корректировка проектной документации на строительство автомобильной дороги Киров – Котлас – Архангельск, участок Опарино – Альмеж в Кировской области</t>
  </si>
  <si>
    <t>Выполнение работ по установлению границ земельных участков для строительства</t>
  </si>
  <si>
    <t>1.1.2.1</t>
  </si>
  <si>
    <t>1.1.2.2</t>
  </si>
  <si>
    <t>1.1.3.</t>
  </si>
  <si>
    <t>1.1.3.1</t>
  </si>
  <si>
    <t>Реконструкция моста через реку Ирючка на км 140+050 автомобильной дороги Казань – Пермь в Малмыжском районе (замена на водопропускную трубу)</t>
  </si>
  <si>
    <t>1.2</t>
  </si>
  <si>
    <t>1.3</t>
  </si>
  <si>
    <t>1.3.1</t>
  </si>
  <si>
    <t>Обеспечение содержания автомобильных дорог общего пользования регионального или межмуниципального, местного значения в части выполнения мероприятий по обеспечению безопасности дорожного движения</t>
  </si>
  <si>
    <t xml:space="preserve">Предоставление субсидии КОГБУ «Центр стратегического развития информационных ресурсов и систем управления» на обеспечение деятельности по организации эксплуатации специальных технических средств, работающих в автоматическом режиме и имеющих функции фото- и киносъемки, видеозаписи, для обеспечения контроля за дорожным движением (далее – специальных технических средств) </t>
  </si>
  <si>
    <t>Расходы на обработку и рассылку постановлений органов государственного контроля (надзора) об административных правонарушениях в области дорожного движения, выявленных с помощью специальных технических средств, установленных на автомобильных дорогах общего пользования регионального или межмуниципального значения</t>
  </si>
  <si>
    <t>Обеспечение сопровождения программного обеспечения, используемого для формирования и ведения банков данных о транспортных потоках на автомобильных дорогах регионального или межмуниципального значения</t>
  </si>
  <si>
    <t>Обслуживание комплексов фото- и видеофиксации на автомобильных дорогах Кировской области регионального и межмуниципального значения</t>
  </si>
  <si>
    <t>Предоставление межбюджетных трансфертов местным бюджетам из областного бюджета на содержание автомобильных дорог общего пользования местного значения в части выполнения мероприятий по обеспечению безопасности дорожного движения</t>
  </si>
  <si>
    <t>Расходы на обработку и рассылку постановлений органов государственного контроля (надзора) об административных правонарушениях в области дорожного движения, выявленных с помощью специальных технических средств, установленных на автомобильных дорогах общего пользования федерального значения</t>
  </si>
  <si>
    <t>1.3.2</t>
  </si>
  <si>
    <t>1.3.2.1</t>
  </si>
  <si>
    <t>1.3.2.2</t>
  </si>
  <si>
    <t>1.3.2.3.</t>
  </si>
  <si>
    <t>1.3.2.4</t>
  </si>
  <si>
    <t>1.3.2.5</t>
  </si>
  <si>
    <t>1.3.2.6</t>
  </si>
  <si>
    <t>1.5</t>
  </si>
  <si>
    <t>1.6</t>
  </si>
  <si>
    <t>1.4</t>
  </si>
  <si>
    <t>Предоставление иного межбюджетного трансферта на ремонт автомобильных дорог общего пользования местного значения</t>
  </si>
  <si>
    <t>Предоставление иного межбюджетного трансферта на ремонт автомобильной дороги Орлов – полигон ТБО в Орловском районе</t>
  </si>
  <si>
    <t>1.6.1</t>
  </si>
  <si>
    <t>1.6.2</t>
  </si>
  <si>
    <t>Финансовое обеспечение деятельности областного государственного учреждения «Дорожный комитет Кировской области»</t>
  </si>
  <si>
    <t>Осуществление регионального государственного надзора за сохранностью автомобильных дорог регионального или межмуниципального значения</t>
  </si>
  <si>
    <t>1.7</t>
  </si>
  <si>
    <t>1.8</t>
  </si>
  <si>
    <t>1.9</t>
  </si>
  <si>
    <t>Отдельное мероприятие «Организация дорожного движения в Кировской области»</t>
  </si>
  <si>
    <t>Осуществление согласования и (или) утверждения документации по организации дорожного движения (комплексных схем организации дорожного движения и проектов организации дорожного движения)</t>
  </si>
  <si>
    <t>Ведение реестров парковок общего пользования в Кировской области</t>
  </si>
  <si>
    <t>Осуществление регионального государственного контроля в области организации дорожного движения</t>
  </si>
  <si>
    <t>2</t>
  </si>
  <si>
    <t>Региональный проект «Дорожная сеть Кировской области»</t>
  </si>
  <si>
    <t>3.1.</t>
  </si>
  <si>
    <t>3.2.</t>
  </si>
  <si>
    <t>3.2.1.</t>
  </si>
  <si>
    <t>3.2.2.</t>
  </si>
  <si>
    <t>3.3.</t>
  </si>
  <si>
    <t>4.1</t>
  </si>
  <si>
    <t>Региональный проект «Общесистемные меры развития дорожного хозяйства Кировской области»</t>
  </si>
  <si>
    <t>Приобретение специальных технических средств и выполнение работ по их установке, на автомобильных дорогах общего пользования регионального или межмуниципального значения, а также автомобильных дорогах местного значения</t>
  </si>
  <si>
    <t>Приобретение специальных технических средств и выполнение работ по их установке, на автомобильных дорогах общего пользования регионального или межмуниципального значения</t>
  </si>
  <si>
    <t>Предоставление межбюджетных трансфертов местным бюджетам из областного бюджета на приобретение специальных технических средств и выполнение работ по их установке, на автомобильных дорогах общего пользования местного значения</t>
  </si>
  <si>
    <t>4.2</t>
  </si>
  <si>
    <t>4.2.1</t>
  </si>
  <si>
    <t>4.2.2</t>
  </si>
  <si>
    <t>Осуществление дополнительной оценки уязвимости, разработка планов обеспечения транспортной безопасности объектов транспортной инфраструктуры в части автомобильных дорог общего пользования регионального или межмуниципального значения</t>
  </si>
  <si>
    <t>Осуществлены контрольные мероприятия в рамках регионального государственного контроля в области организации дорожного движения</t>
  </si>
  <si>
    <t>Отдельное мероприятие «Осуществление регионального государственного контроля в сфере перевозок пассажиров и багажа легковым такси»</t>
  </si>
  <si>
    <t>Проведение проверки соответствия установленным обязательным требованиям при выдаче юридическим лицам и индивидуальным предпринимателям разрешений на осуществление деятельности по перевозке пассажиров и багажа легковым такси</t>
  </si>
  <si>
    <t>Осуществление регионального государственного контроля в сфере перевозок пассажиров и багажа легковым такси</t>
  </si>
  <si>
    <t>9</t>
  </si>
  <si>
    <t>9.1</t>
  </si>
  <si>
    <t>9.2</t>
  </si>
  <si>
    <t>Обеспечена выдача разрешений на осуществление деятельности по перевозке пассажиров и багажа легковым такси юридическим лицам и индивидуальным предпринимателям, соответствующим установленным обязательным требованиям</t>
  </si>
  <si>
    <t>Отдельное мероприятие «Налоговые расходы»</t>
  </si>
  <si>
    <t>Предоставление налоговых льгот по налогу на имущество организаций, основной вид экономической деятельности которых относится к вспомогательной деятельности воздушного транспорта</t>
  </si>
  <si>
    <t>Предоставление налоговых льгот по налогу на имущество организаций в отношении автомобильных дорог общего пользования регионального, межмуниципального и местного значения</t>
  </si>
  <si>
    <t>Отдельное мероприятие «Обеспечение реализации Государственной программы»</t>
  </si>
  <si>
    <t>налоговый расход –консолидированный бюджет</t>
  </si>
  <si>
    <t>10</t>
  </si>
  <si>
    <t>10.1</t>
  </si>
  <si>
    <t>10.2</t>
  </si>
  <si>
    <t>11</t>
  </si>
  <si>
    <t xml:space="preserve">Наименование государственной программы, подпрограммы, отдельного мероприятия, проекта, мероприятия
</t>
  </si>
  <si>
    <t xml:space="preserve">Ответственный исполнитель, соисполнитель, участник
</t>
  </si>
  <si>
    <t xml:space="preserve">Статус выполнения мероприятия
</t>
  </si>
  <si>
    <t>Плановые расходы за 2020 год (тыс. рублей)</t>
  </si>
  <si>
    <t>Обеспечено материально-техническое и организационное обеспечение деятельности министерства транспорта Кировской области</t>
  </si>
  <si>
    <t xml:space="preserve">Отчет </t>
  </si>
  <si>
    <t xml:space="preserve"> об исполнении плана реализации </t>
  </si>
  <si>
    <t>государственной программы"Развитие транспортной системы"</t>
  </si>
  <si>
    <t xml:space="preserve">                                                                                 </t>
  </si>
  <si>
    <t xml:space="preserve">Государственная программа Кировской области «Развитие транспортной системы» </t>
  </si>
  <si>
    <t xml:space="preserve">министр транспорта Кировской области  Н. А. Соколов </t>
  </si>
  <si>
    <t xml:space="preserve">и.о. министра инфор-мационных технологий и связи Кировской области
А.В. Сухих, органы местного самоуправления (по согласованию)
</t>
  </si>
  <si>
    <t xml:space="preserve">и.о. министра информационных технологий и связи Кировской области
А.В. Сухих,
и.о. директора КОГБУ «Центр стратегического развития ин-формационных ресурсов и систем управления» А.В. Ганичев
</t>
  </si>
  <si>
    <t xml:space="preserve">и.о. министра инфор-мационных технологий и связи Кировской области
А.В. Сухих,
органы местного самоуправления (по согласованию)
</t>
  </si>
  <si>
    <t xml:space="preserve">и.о. министра информационных технологий и связи Кировской области
А.В. Сухих,
органы местного самоуправления (по согласованию)
</t>
  </si>
  <si>
    <t xml:space="preserve">заместитель министра Ю.А. Шевелев, органы местного самоуправления (по согласованию)
</t>
  </si>
  <si>
    <t>заместитель министра Ю.А. Шевелев, органы местного самоуправления (по согласованию)</t>
  </si>
  <si>
    <t>Предоставление иного межбюджетного трансферта на ремонт автомобильной дороги общего пользования местного значения Киров – Советск – Пасегово – Стрижи в Кирово-Чепецком районе</t>
  </si>
  <si>
    <t>заместитель министра Ю.А. Шевелев, глава администрации Кирово-Чепецкого района С.В. Елькин (по согласованию)</t>
  </si>
  <si>
    <t>заместитель министра Ю.А. Шевелев, глава администрации Орловского района Целищев С.С. (по согласованию)</t>
  </si>
  <si>
    <t>1.6.3</t>
  </si>
  <si>
    <t>Предоставление иного межбюджетного трансферта  на ремонт автомобильных дорог по улицам Пролетарская, Тукмачева, Октябрьская в границах Омутнинского городского поселения</t>
  </si>
  <si>
    <t>заместитель министра Ю.А. Шевелев, глава администрации Омутнинского района Малков А.В. (по согласованию)</t>
  </si>
  <si>
    <t>1.6.4</t>
  </si>
  <si>
    <t>Предоставление иного межбюджетного трансферта  на ремонт  автомобильной дороги по улице Советская в границах Фаленского городского поселения</t>
  </si>
  <si>
    <t>заместитель министра Ю.А. Шевелев, глава администрации Фаленского района Бурова Т.В. (по согласованию)</t>
  </si>
  <si>
    <t>Предоставление иного межбюджетного трансферта на содержание автомобильных дорог местного значения в границах городских округов с численностью населения свыше 300 тыс. человек</t>
  </si>
  <si>
    <t>заместитель министра Ю.А. Шевелев, глава администрации города Кирова Осипов Д.В. (по согласованию)</t>
  </si>
  <si>
    <t>Выполнение работ по нормативному содержанию автомобильных дорог общего пользования регионального или межмуни-ципального значения</t>
  </si>
  <si>
    <t>1.10</t>
  </si>
  <si>
    <t>1.11</t>
  </si>
  <si>
    <t>Исполнение судебных актов по обращению взыскания на средства областного бюджета</t>
  </si>
  <si>
    <t>Капитальный ремонт и ремонт автомобильных дорог общего пользования Кировской области регионального или межмуниципального значения, расположенных в Кировской городской агломерации</t>
  </si>
  <si>
    <t>Предоставление иных межбюджетных трансфертов на строительство, реконструкцию, капитальный ремонт и ремонт автомобильных дорог общего пользования местного значения в Кировской городской агломерации</t>
  </si>
  <si>
    <t>Капитальный ремонт и ремонт автомобильных дорог общего пользования местного значения в Кировской городской агломерации</t>
  </si>
  <si>
    <t>4.1.1</t>
  </si>
  <si>
    <t>4.1.2</t>
  </si>
  <si>
    <t>Реализация контрактов жизненного цикла</t>
  </si>
  <si>
    <t>Проектирование и строительство пешеходного перехода на автомобильной дороге Юрья – Великорецкое в с. Великорецкое (на принципах жизненного цикла)</t>
  </si>
  <si>
    <t>4.2.1.1</t>
  </si>
  <si>
    <t>4.2.1.2</t>
  </si>
  <si>
    <t>Строительство пешеходного перехода на автомобильной дороге Юрья – Великорецкое в с. Великорецкое</t>
  </si>
  <si>
    <t>Проектирование и строительство пешеходных переходов на автомобильной дороге Казань – Пермь в с. Савали (на принципах жизненного цикла)</t>
  </si>
  <si>
    <t>4.2.2.1</t>
  </si>
  <si>
    <t>4.2.2.2</t>
  </si>
  <si>
    <t>Строительство пешеходных переходов на автомобильной дороге Казань – Пермь в с. Савали</t>
  </si>
  <si>
    <t>4.2.3</t>
  </si>
  <si>
    <t>Проектирование и строительство пешеходного перехода в д. Перевоз на автомобильной дороге Киров – Малмыж – Вятские Поляны (на принципах жизненного цикла)</t>
  </si>
  <si>
    <t>4.2.3.1</t>
  </si>
  <si>
    <t>4.2.3.2</t>
  </si>
  <si>
    <t>Строительство пешеходного перехода в     д. Перевоз на автомобильной дороге Киров – Малмыж – Вятские Поляны</t>
  </si>
  <si>
    <t>Капитальный ремонт и ремонт автомобильных дорог общего пользования Кировской области регионального или межмуниципального значения, расположенных вне Кировской городской агломерации</t>
  </si>
  <si>
    <t>заместитель начальника управления  транспортного комплекса министерства транспорта Кировской области В.Г. Вылегжанина, администрация муниципального образования «Город Киров» (по согласованию)</t>
  </si>
  <si>
    <t>заместитель начальника управления транспортного комплекса министерства транспорта  Кировской области В.Г.Вылегжанина</t>
  </si>
  <si>
    <t>генеральный директор акционерного общества "КировПассажир-Автотранс" Кислицын М.С. (по согласованию)</t>
  </si>
  <si>
    <t>7.3.</t>
  </si>
  <si>
    <t>Судебные издержки</t>
  </si>
  <si>
    <t>8.1.</t>
  </si>
  <si>
    <t>8.2.</t>
  </si>
  <si>
    <t>8.3.</t>
  </si>
  <si>
    <t>Исполнены судебные акты</t>
  </si>
  <si>
    <t>начальник управления организации дорожного движения и контрольно-надзорной деятельности министерства транспорта Кировской области В.А. Репин</t>
  </si>
  <si>
    <t>Справочно:  налоговый расход –консолидированный бюджет</t>
  </si>
  <si>
    <t>Начальник отдела финансирования, бухгалтерского учета министерства транспорта Кировской области А.А. Жаровских</t>
  </si>
  <si>
    <t>1.4.1</t>
  </si>
  <si>
    <t>Ремонт автомобильной дороги «Вятка» - с. Шембеть – дер. Баланды – дер. Глотовы Арбажского района Кировской области</t>
  </si>
  <si>
    <t>Глава Арбажского района
Тарасов А.А.</t>
  </si>
  <si>
    <t>1.4.2</t>
  </si>
  <si>
    <t>Ремонт автомобильной дороги                  пгт Арбаж – дер. Б. Кугунур –                     дер. Ср. Кугунур – дер. М. Кугунур Арбажского района Кировской области</t>
  </si>
  <si>
    <t>1.4.3</t>
  </si>
  <si>
    <t xml:space="preserve">Глава Белохолуницкого района
Телицина Т.А.
</t>
  </si>
  <si>
    <t>1.4.4</t>
  </si>
  <si>
    <t>Ремонт автомобильной дороги пгт Богородское – с. Рождественское в Богородском муниципальном округе</t>
  </si>
  <si>
    <t>1.4.5</t>
  </si>
  <si>
    <t>Ремонт автомобильной дороги дер. Суханово – дер. Туманы в Богородском муниципальном округе</t>
  </si>
  <si>
    <t>1.4.6</t>
  </si>
  <si>
    <t>Ремонт автомобильной дороги дер. Таранки – с. Ошлань в Богородском муниципальном округе</t>
  </si>
  <si>
    <t>1.4.7</t>
  </si>
  <si>
    <t>Ремонт автомобильной дороги с. Лойно –пгт Лесной в Верхнекамском районе</t>
  </si>
  <si>
    <t>Глава Верхнекамского района Олин А.В.</t>
  </si>
  <si>
    <t>1.4.8</t>
  </si>
  <si>
    <t>Ремонт автомобильной дороги пгт Кирс – пгт Рудничный – с. Лойно в Верхнекамском районе</t>
  </si>
  <si>
    <t>1.4.9</t>
  </si>
  <si>
    <t>Ремонт автомобильной дороги пгт Верхошижемье – пгт Среднеивкино в Верхошижемском районе</t>
  </si>
  <si>
    <t>1.4.10</t>
  </si>
  <si>
    <t>Ремонт автомобильной дороги г. Вятские Поляны – с. Нижние Шуни в Вятскополянском районе</t>
  </si>
  <si>
    <t>Глава Вятскополянского района
Чернов А.Ю.</t>
  </si>
  <si>
    <t>1.4.11</t>
  </si>
  <si>
    <t>Глава Куменского района Шемпелев И.Н.</t>
  </si>
  <si>
    <t>1.4.12</t>
  </si>
  <si>
    <t>Глава Мурашинского района
Рябинин С.И.</t>
  </si>
  <si>
    <t>1.4.13</t>
  </si>
  <si>
    <t>Ремонт автомобильной дороги                     пгт Нагорск – с. Синегорье в Нагорском районе</t>
  </si>
  <si>
    <t>Глава Нагорского района
Булычев В.Е.</t>
  </si>
  <si>
    <t>1.4.14</t>
  </si>
  <si>
    <t>Капитальный ремонт водопропускной трубы через р. Изновка на км 4+710 автомобильной дороги дер. Коберцы – с. Мулино – с. Липовое в Нагорском районе</t>
  </si>
  <si>
    <t>1.4.15</t>
  </si>
  <si>
    <t>Ремонт автомобильной дороги общего пользования местного значения Зимята - Шевырталово в Нагорском районе</t>
  </si>
  <si>
    <t>1.4.16</t>
  </si>
  <si>
    <t>Ремонт автомобильной дороги                   дер. Ежово – с. Залазна – г. Глазов в Омутнинском районе</t>
  </si>
  <si>
    <t>Глава Омутнинского района Малков А.В.</t>
  </si>
  <si>
    <t>1.4.17</t>
  </si>
  <si>
    <t>1.4.18</t>
  </si>
  <si>
    <t>Ремонт автомобильной дороги                 пгт Оричи – с. Истобенск в Оричевском районе</t>
  </si>
  <si>
    <t>Глава Оричевского района
Нургалин В.Р</t>
  </si>
  <si>
    <t>Глава Оричевского района
Нургалин В.Р.</t>
  </si>
  <si>
    <t>1.4.19</t>
  </si>
  <si>
    <t>1.4.20</t>
  </si>
  <si>
    <t>1.4.21</t>
  </si>
  <si>
    <t>1.4.22</t>
  </si>
  <si>
    <t>1.4.23</t>
  </si>
  <si>
    <t>1.4.24</t>
  </si>
  <si>
    <t>1.4.25</t>
  </si>
  <si>
    <t>Ремонт автомобильной дороги Стрижи-Быстрица (Торфяной) в Оричевском районе</t>
  </si>
  <si>
    <t>Ремонт автомобильной дороги пгт Пижанка – с. Казаково в Пижанском районе</t>
  </si>
  <si>
    <t>Глава Пижанского района
Васенин А.В.</t>
  </si>
  <si>
    <t>Ремонт автомобильной дороги с. Городище – дер. Пигозино в Санчурском муниципальном округе</t>
  </si>
  <si>
    <t>Ремонт автомобильной дороги с. Заборье – дер. Корюгино в Слободском районе</t>
  </si>
  <si>
    <t>Глава Слободского района
Хомяков В.А.</t>
  </si>
  <si>
    <t>Ремонт автомобильной дороги г. Киров – с. Бобино – дер. Сапожнята – дер. Шунки в Слободском районе</t>
  </si>
  <si>
    <t>Ремонт автомобильной дороги г. Киров – с. Боровица – дер. Баташи в Слободском районе</t>
  </si>
  <si>
    <t>Ремонт автомобильной дороги пгт. Суна – дер. Смыки в Сунском районе</t>
  </si>
  <si>
    <t>Глава Сунского района Исупов А.В.</t>
  </si>
  <si>
    <t>1.4.26</t>
  </si>
  <si>
    <t>1.4.27</t>
  </si>
  <si>
    <t>1.4.28</t>
  </si>
  <si>
    <t>1.4.29</t>
  </si>
  <si>
    <t>1.4.30</t>
  </si>
  <si>
    <t>Ремонт автомобильной дороги дер. Осиновица – с. Верхосунье в Сунском районе</t>
  </si>
  <si>
    <t>Ремонт автомобильной дороги дер. Канахинцы – дер. Уть в Унинском районе</t>
  </si>
  <si>
    <t>Глава Унинского района
Боровикова Т.Ф.</t>
  </si>
  <si>
    <t>Ремонт автомобильной дороги с. Комарово – дер. Чуваши в Унинском районе</t>
  </si>
  <si>
    <t>Ремонт автомобильной дороги г. Киров – г. Малмыж – г. Вятские Поляны – с. Русское – с. Тимкино – с. Козьмодемьянское в Уржумском районе</t>
  </si>
  <si>
    <t>Глава Уржумского района
Байбородов В.В.</t>
  </si>
  <si>
    <t>1.4.31</t>
  </si>
  <si>
    <t>Ремонт автомобильной дороги                улицы Дзержинского в г. Вятские Поляны</t>
  </si>
  <si>
    <t>Органы местного
самоуправления
города Вятские 
Поляны</t>
  </si>
  <si>
    <t>1.4.32</t>
  </si>
  <si>
    <t>1.4.33</t>
  </si>
  <si>
    <t>1.4.34</t>
  </si>
  <si>
    <t>1.4.35</t>
  </si>
  <si>
    <t>1.4.36</t>
  </si>
  <si>
    <t>1.4.37</t>
  </si>
  <si>
    <t>1.4.38</t>
  </si>
  <si>
    <t>1.4.39</t>
  </si>
  <si>
    <t>1.4.40</t>
  </si>
  <si>
    <t>1.4.41</t>
  </si>
  <si>
    <t>1.4.42</t>
  </si>
  <si>
    <t>1.4.43</t>
  </si>
  <si>
    <t>1.4.44</t>
  </si>
  <si>
    <t>1.4.45</t>
  </si>
  <si>
    <t>Ремонт автомобильной дороги                 улицы Шорина в г. Вятские Поляны</t>
  </si>
  <si>
    <t>Глава города Вятские Поляны Машкин В.А.</t>
  </si>
  <si>
    <t>Ремонт автомобильной дороги                улицы Октябрьская в г. Вятские Поляны</t>
  </si>
  <si>
    <t>Ремонт автомобильной дороги                 улицы Красная в г. Вятские Поляны</t>
  </si>
  <si>
    <t>Ремонт автомобильной дороги г. Вятские Поляны – с. Слудка в г. Вятские Поляны</t>
  </si>
  <si>
    <t>Ремонт автомобильной дороги                    улицы Советская в г. Вятские Поляны</t>
  </si>
  <si>
    <t>Ремонт автомобильной дороги                                 по улице Строительной в г. Кирово-Чепецк</t>
  </si>
  <si>
    <t>Глава администрации
города Кирово- Чепецк
Шинкарев М.А.</t>
  </si>
  <si>
    <t>Ремонт автомобильной дороги к мкр. Каринторф в г. Кирово-Чепецк</t>
  </si>
  <si>
    <t>Глава города Котельнич
Лыков А.В.</t>
  </si>
  <si>
    <t xml:space="preserve">Ремонт автомобильной дороги по 
улице Труда в г. Котельнич
</t>
  </si>
  <si>
    <t>Ремонт автомобильной дороги по улице Садовая в г. Котельнич</t>
  </si>
  <si>
    <t>Ремонт автомобильной дороги                  по улице Луначарского в г. Котельнич</t>
  </si>
  <si>
    <t>Ремонт автомобильной дороги                    по улице Прудная в г. Котельнич</t>
  </si>
  <si>
    <t>Ремонт автомобильной дороги                   улицы Советская в ЗАТО Первомайский</t>
  </si>
  <si>
    <t xml:space="preserve">Глава ЗАТО
Первомайский 
Казанцева О.А.
</t>
  </si>
  <si>
    <t>Содержание автомобильных дорог общего пользования местного значения</t>
  </si>
  <si>
    <t xml:space="preserve">Органы местного
самоуправления
</t>
  </si>
  <si>
    <t xml:space="preserve">Обеспечено содержание автомобильных дорог местного 
значения
</t>
  </si>
  <si>
    <t xml:space="preserve">Оплата по заключенным в 2019 году  контрактам в пределах средств, предусмотренных соглашениями о
предоставлении субсидии в отчетном финансовом году
</t>
  </si>
  <si>
    <t>Начальник отдела финансирования и бухгалтерского учета 
Жаровских А.А., органы местного самоуправления (по согласованию)</t>
  </si>
  <si>
    <t>Обеспечена полная оплата выполненных и принятых органами местного самоуправления в 2019 года работ по содержанию и ремонту автомобильных дорог общего пользования местного значения</t>
  </si>
  <si>
    <t>Нераспределенные средства</t>
  </si>
  <si>
    <t>Глава администрации
города Кирово-Чепецк
Шинкарев М.А., глава
Нагорского района
Булычев В.Е.</t>
  </si>
  <si>
    <t>1.5.1</t>
  </si>
  <si>
    <t>1.5.2</t>
  </si>
  <si>
    <t>1.5.3</t>
  </si>
  <si>
    <t>1.5.4</t>
  </si>
  <si>
    <t>1.5.5</t>
  </si>
  <si>
    <t>1.5.6</t>
  </si>
  <si>
    <t>1.5.7</t>
  </si>
  <si>
    <t>1.5.8</t>
  </si>
  <si>
    <t>1.5.9</t>
  </si>
  <si>
    <t>1.5.10</t>
  </si>
  <si>
    <t>1.5.11</t>
  </si>
  <si>
    <t>1.5.12</t>
  </si>
  <si>
    <t>1.5.13</t>
  </si>
  <si>
    <t>1.5.14</t>
  </si>
  <si>
    <t>1.5.15</t>
  </si>
  <si>
    <t>1.5.16</t>
  </si>
  <si>
    <t>1.5.17</t>
  </si>
  <si>
    <t>1.5.18</t>
  </si>
  <si>
    <t>1.5.19</t>
  </si>
  <si>
    <t>1.5.20</t>
  </si>
  <si>
    <t>1.5.21</t>
  </si>
  <si>
    <t>1.5.22</t>
  </si>
  <si>
    <t>1.5.23</t>
  </si>
  <si>
    <t>1.5.24</t>
  </si>
  <si>
    <t>1.5.25</t>
  </si>
  <si>
    <t>1.5.26</t>
  </si>
  <si>
    <t>1.5.27</t>
  </si>
  <si>
    <t>1.5.28</t>
  </si>
  <si>
    <t>1.5.29</t>
  </si>
  <si>
    <t>1.5.30</t>
  </si>
  <si>
    <t>1.5.31</t>
  </si>
  <si>
    <t>1.5.32</t>
  </si>
  <si>
    <t>1.5.33</t>
  </si>
  <si>
    <t>1.5.34</t>
  </si>
  <si>
    <t>1.5.35</t>
  </si>
  <si>
    <t>1.5.36</t>
  </si>
  <si>
    <t>1.5.37</t>
  </si>
  <si>
    <t>1.5.38</t>
  </si>
  <si>
    <t>1.5.39</t>
  </si>
  <si>
    <t>1.5.40</t>
  </si>
  <si>
    <t>1.5.41</t>
  </si>
  <si>
    <t>1.5.42</t>
  </si>
  <si>
    <t>1.5.43</t>
  </si>
  <si>
    <t>1.5.44</t>
  </si>
  <si>
    <t>1.5.45</t>
  </si>
  <si>
    <t>1.5.46</t>
  </si>
  <si>
    <t>1.5.47</t>
  </si>
  <si>
    <t>1.5.48</t>
  </si>
  <si>
    <t>1.5.49</t>
  </si>
  <si>
    <t>1.5.50</t>
  </si>
  <si>
    <t>1.5.51</t>
  </si>
  <si>
    <t>1.5.52</t>
  </si>
  <si>
    <t>1.5.53</t>
  </si>
  <si>
    <t>1.5.54</t>
  </si>
  <si>
    <t>1.5.55</t>
  </si>
  <si>
    <t>1.5.56</t>
  </si>
  <si>
    <t>1.5.57</t>
  </si>
  <si>
    <t>1.5.58</t>
  </si>
  <si>
    <t>1.5.59</t>
  </si>
  <si>
    <t>1.5.60</t>
  </si>
  <si>
    <t>1.5.61</t>
  </si>
  <si>
    <t>1.5.62</t>
  </si>
  <si>
    <t>1.5.63</t>
  </si>
  <si>
    <t>1.5.64</t>
  </si>
  <si>
    <t>Ремонт улично-дорожной сети пгт Арбаж ул. Свободы</t>
  </si>
  <si>
    <t>Глава Арбажского городского поселения
Егоров О.В.</t>
  </si>
  <si>
    <t>Ремонт улично-дорожной сети пгт Арбаж ул. Набережная</t>
  </si>
  <si>
    <t>Ремонт улично-дорожной сети пгт Арбаж ул. Пионерская</t>
  </si>
  <si>
    <t>Ремонт улично-дорожной сети пгт Арбаж ул. Октябрьская</t>
  </si>
  <si>
    <t>Ремонт улично-дорожной сети пгт Арбаж ул. Колхозная</t>
  </si>
  <si>
    <t>Ремонт улично-дорожной сети пгт Арбаж ул. Южная</t>
  </si>
  <si>
    <t>Глава Афанасьевского городского поселения 
Порубов А.Л.</t>
  </si>
  <si>
    <t xml:space="preserve">Глава Лесного городского поселения 
Дворников Н.Н.
</t>
  </si>
  <si>
    <t xml:space="preserve">Глава Рудничного
городского поселения 
Татауров Я.В.
</t>
  </si>
  <si>
    <t xml:space="preserve">Глава 
Светлополянского городского поселения 
Аммосова Е.Ю.
</t>
  </si>
  <si>
    <t xml:space="preserve">Глава 
Верхошижемского городского поселения
Елсуков И.М.
</t>
  </si>
  <si>
    <t>Ремонт автомобильной дороги общего пользования пгт Даровской ул. Кооперативная</t>
  </si>
  <si>
    <t>Глава Даровского  городского поселения
Шураков Л.В.</t>
  </si>
  <si>
    <t>Ремонт автомобильной дороги общего пользования в границах пгт Даровской       ул. Базарная</t>
  </si>
  <si>
    <t>Ремонт автомобильной дороги общего пользования в границах пгт Даровской            ул. Октябрьская</t>
  </si>
  <si>
    <t>Ремонт автомобильной дороги общего пользования пгт Даровской ул. Гагарина</t>
  </si>
  <si>
    <t>Ремонт автомобильной дороги общего пользования в границах пгт Даровской ул. Новая</t>
  </si>
  <si>
    <t>Ремонт автомобильной дороги общего пользования в границах пгт Даровской ул. Советская</t>
  </si>
  <si>
    <t xml:space="preserve">Ремонт автомобильной дороги общего пользования в границах пгт Даровской ул. Советская 2-я
</t>
  </si>
  <si>
    <t>Ремонт автомобильной дороги улицы Советская в пгт Кикнур</t>
  </si>
  <si>
    <t>Глава Кикнурского городского поседения
Хлыбов М.Н.</t>
  </si>
  <si>
    <t>Ремонт автомобильной дороги улицы Ленина в пгт Кикнур</t>
  </si>
  <si>
    <t>Ремонт автомобильной дороги по             улице Зеленая в пгт Кильмезь</t>
  </si>
  <si>
    <t xml:space="preserve">Глава
Кильмезского городского поседения 
Родыгин В.С.
</t>
  </si>
  <si>
    <t>Ремонт автомобильной дороги                      по улице Труда в пгт Кильмезь</t>
  </si>
  <si>
    <t>Ремонт автомобильной дороги                      по улице Карла Маркса в пгт Кильмезь</t>
  </si>
  <si>
    <t>Ремонт автомобильной дороги                             по улице Строителей в пгт Кильмезь</t>
  </si>
  <si>
    <t>Ремонт автомобильной дороги                       по улице Карла Маркса в пгт Кильмезь</t>
  </si>
  <si>
    <t xml:space="preserve">Ремонт автомобильной дороги по Больничному переулку в пгт Кумены </t>
  </si>
  <si>
    <t>Глава Куменского городского поселения
Малых В.Г.</t>
  </si>
  <si>
    <t>Ремонт автомобильной дороги по ул. Поселковая в пгт Кумены</t>
  </si>
  <si>
    <t xml:space="preserve">Ремонт автомобильной дороги по ул. Базарная в пгт Кумены </t>
  </si>
  <si>
    <t>Ремонт автомобильной дороги по             ул. Лесная в пгт Кумены</t>
  </si>
  <si>
    <t>Ремонт автомобильной дороги по Молодежному переулку от ул. Гагарина до ул. Милицейской в пгт Кумены</t>
  </si>
  <si>
    <t>Ремонт автомобильной дороги по ул. Милицейской от пер. Молодежного до дома  № 22 в пгт Кумены</t>
  </si>
  <si>
    <t xml:space="preserve">Ремонт автомобильной дороги ул. Почтовая в пгт Нижнеивкино </t>
  </si>
  <si>
    <t xml:space="preserve">Глава 
Нижнеивкинского городского поселения
Шиндорикова О.Б.
</t>
  </si>
  <si>
    <t xml:space="preserve">Ремонт автомобильной дороги ул. Полевая в пгт. Нижнеивкино </t>
  </si>
  <si>
    <t xml:space="preserve">Ремонт автомобильной дороги ул. Октябрьская в пгт Нижнеивкино </t>
  </si>
  <si>
    <t xml:space="preserve">Ремонт автомобильной дороги ул. Зеленая  в пгт Нижнеивкино </t>
  </si>
  <si>
    <t>Ремонт автомобильной дороги ул. Комсомольская в пгт Лебяжье</t>
  </si>
  <si>
    <t>Глава Лебяжского городского поселения Градобоева Е.А.</t>
  </si>
  <si>
    <t>Ремонт автомобильной дороги ул. Кооперативная в пгт Лебяжье</t>
  </si>
  <si>
    <t>Ремонт автомобильной дороги ул. Октябрьская в пгт Лебяжье</t>
  </si>
  <si>
    <t>Ремонт автомобильной дороги улицы Карла Маркса в пгт Лальск</t>
  </si>
  <si>
    <t>Глава администрации Лальского городского поселения
Михеев М.И.</t>
  </si>
  <si>
    <t>Ремонт автомобильной дороги улицы Ленина в пгт Лальск</t>
  </si>
  <si>
    <t>Ремонт автомобильной дороги ул. Октябрьская в г. Малмыж</t>
  </si>
  <si>
    <t xml:space="preserve">Глава администрации
Малмыжского городского поселения
Алешкина О.М.
</t>
  </si>
  <si>
    <t>Ремонт автомобильной дороги ул. Красноармейская в г. Малмыж</t>
  </si>
  <si>
    <t>Ремонт автомобильной дороги ул. Суровцева в г. Малмыж</t>
  </si>
  <si>
    <t>Ремонт автомобильной дороги ул. Энергетиков в г. Малмыж</t>
  </si>
  <si>
    <t>Ремонт автомобильной дороги ул. Карла Маркса в г. Малмыж</t>
  </si>
  <si>
    <t>Ремонт автомобильной дороги ул. Урицкого в г. Малмыж</t>
  </si>
  <si>
    <t>1.5.65</t>
  </si>
  <si>
    <t>1.5.66</t>
  </si>
  <si>
    <t>1.5.67</t>
  </si>
  <si>
    <t>1.5.68</t>
  </si>
  <si>
    <t>1.5.69</t>
  </si>
  <si>
    <t>1.5.70</t>
  </si>
  <si>
    <t>1.5.71</t>
  </si>
  <si>
    <t>1.5.72</t>
  </si>
  <si>
    <t>1.5.73</t>
  </si>
  <si>
    <t>1.5.74</t>
  </si>
  <si>
    <t>1.5.75</t>
  </si>
  <si>
    <t>1.5.76</t>
  </si>
  <si>
    <t>1.5.77</t>
  </si>
  <si>
    <t>1.5.78</t>
  </si>
  <si>
    <t>1.5.79</t>
  </si>
  <si>
    <t>1.5.80</t>
  </si>
  <si>
    <t>1.5.81</t>
  </si>
  <si>
    <t>1.5.82</t>
  </si>
  <si>
    <t>1.5.83</t>
  </si>
  <si>
    <t>1.5.84</t>
  </si>
  <si>
    <t>1.5.85</t>
  </si>
  <si>
    <t>1.5.86</t>
  </si>
  <si>
    <t>1.5.87</t>
  </si>
  <si>
    <t>1.5.88</t>
  </si>
  <si>
    <t>1.5.89</t>
  </si>
  <si>
    <t>1.5.90</t>
  </si>
  <si>
    <t>1.5.91</t>
  </si>
  <si>
    <t>1.5.92</t>
  </si>
  <si>
    <t>1.5.93</t>
  </si>
  <si>
    <t>1.5.94</t>
  </si>
  <si>
    <t>1.5.95</t>
  </si>
  <si>
    <t>1.5.96</t>
  </si>
  <si>
    <t>1.5.97</t>
  </si>
  <si>
    <t>1.5.98</t>
  </si>
  <si>
    <t>1.5.99</t>
  </si>
  <si>
    <t>1.5.100</t>
  </si>
  <si>
    <t>1.5.101</t>
  </si>
  <si>
    <t>1.5.102</t>
  </si>
  <si>
    <t>1.5.103</t>
  </si>
  <si>
    <t>1.5.104</t>
  </si>
  <si>
    <t>1.5.105</t>
  </si>
  <si>
    <t>1.5.106</t>
  </si>
  <si>
    <t>1.5.107</t>
  </si>
  <si>
    <t>1.5.108</t>
  </si>
  <si>
    <t>1.5.109</t>
  </si>
  <si>
    <t>1.5.110</t>
  </si>
  <si>
    <t>1.5.111</t>
  </si>
  <si>
    <t>1.5.112</t>
  </si>
  <si>
    <t>1.5.113</t>
  </si>
  <si>
    <t>1.5.114</t>
  </si>
  <si>
    <t>1.5.115</t>
  </si>
  <si>
    <t>1.5.116</t>
  </si>
  <si>
    <t>1.5.117</t>
  </si>
  <si>
    <t>1.5.118</t>
  </si>
  <si>
    <t>1.5.119</t>
  </si>
  <si>
    <t>1.5.120</t>
  </si>
  <si>
    <t>1.5.121</t>
  </si>
  <si>
    <t>1.5.122</t>
  </si>
  <si>
    <t>1.5.123</t>
  </si>
  <si>
    <t>1.5.124</t>
  </si>
  <si>
    <t>1.5.125</t>
  </si>
  <si>
    <t>1.5.126</t>
  </si>
  <si>
    <t>1.5.127</t>
  </si>
  <si>
    <t>1.5.128</t>
  </si>
  <si>
    <t>Ремонт автомобильной дороги ул. Фрунзе  в г. Мураши</t>
  </si>
  <si>
    <t>Глава Мурашинского городского поселения Чудиновских С.В.</t>
  </si>
  <si>
    <t>Ремонт автомобильной дороги ул. Кирова в г. Мураши</t>
  </si>
  <si>
    <t>Ремонт автомобильной дороги ул. Пушкина в г. Мураши</t>
  </si>
  <si>
    <t>Ремонт автомобильной дороги ул. Р. Люксембург в г. Мураши</t>
  </si>
  <si>
    <t>Ремонт автомобильной дороги                            ул. К. Маркса в г. Мураши</t>
  </si>
  <si>
    <t>Ремонт автомобильной дороги ул. Сельхозтехники в г. Мураши</t>
  </si>
  <si>
    <t>Ремонт автомобильной дороги ул. Коммуны в г. Мураши</t>
  </si>
  <si>
    <t>Ремонт автомобильной дороги ул. Южная в г. Мураши</t>
  </si>
  <si>
    <t>Ремонт автомобильной дороги ул. Пионерская в г. Мураши</t>
  </si>
  <si>
    <t>Ремонт автомобильной дороги общего пользования местного значения по ул. Полевая Нагорского городского поселения</t>
  </si>
  <si>
    <t>Глава администрации
Нагорского городского поселения
Исупов С.Ю.</t>
  </si>
  <si>
    <t>Ремонт автомобильной дороги ул. Кирова пгт Нема</t>
  </si>
  <si>
    <t xml:space="preserve">Глава Немского
городского поселения Холстинин Н.А.
</t>
  </si>
  <si>
    <t>Ремонт автомобильной дороги ул. Мира пгт Нема</t>
  </si>
  <si>
    <t>Ремонт автомобильной дороги ул. Заречная пгт Нема</t>
  </si>
  <si>
    <t>Ремонт автомобильной дороги ул. Новая пгт Нема</t>
  </si>
  <si>
    <t>Ремонт автомобильной дороги общего пользования в границах пгт Аркуль ул. Набережная</t>
  </si>
  <si>
    <t xml:space="preserve">Ремонт автомобильной дороги общего пользования в границах пгт Аркуль ул. Пушкина
</t>
  </si>
  <si>
    <t xml:space="preserve">Глава администрации
Восточного
городского поселения 
Широнин С.Н.
</t>
  </si>
  <si>
    <t xml:space="preserve">Ремонт участка автомобильной дороги по улице Комсомольская в пгт Оричи </t>
  </si>
  <si>
    <t xml:space="preserve">Глава администрации 
Оричевского городского поселения 
Федяева С.Н.
</t>
  </si>
  <si>
    <t>Ремонт участка автомобильной дороги по улице Свободы в пгт Оричи</t>
  </si>
  <si>
    <t xml:space="preserve">Ремонт участка автомобильной дороги по улице Карла Маркса в пгт Оричи </t>
  </si>
  <si>
    <t xml:space="preserve">Ремонт участка автомобильной дороги по улице Колхозная в пгт Оричи </t>
  </si>
  <si>
    <t xml:space="preserve">Глава администрации
Левинского  городского поселения
Гаврилова Н.Н.
</t>
  </si>
  <si>
    <t xml:space="preserve">Ремонт автомобильной дороги улицы Октябрьская в пгт Пижанка </t>
  </si>
  <si>
    <t>Глава Пижанского городского поселения Христолюбова О.Н.</t>
  </si>
  <si>
    <t>Ремонт автомобильной дороги улицы Труда в пгт Пижанка</t>
  </si>
  <si>
    <t>Ремонт автомобильной дороги улицы Совхозная в пгт Пижанка</t>
  </si>
  <si>
    <t xml:space="preserve">Ремонт автомобильной дороги улицы Первомайская в пгт Пижанка </t>
  </si>
  <si>
    <t xml:space="preserve">Ремонт автомобильной дороги улицы Северная в пгт Пижанка </t>
  </si>
  <si>
    <t xml:space="preserve">Ремонт автомобильной дороги улицы Кооперативная в пгт Пижанка </t>
  </si>
  <si>
    <t xml:space="preserve">Ремонт автомобильной дороги улицы Механизаторов в пгт Пижанка </t>
  </si>
  <si>
    <t xml:space="preserve">Ремонт автомобильной дороги                улицы Горького в пгт Пижанка </t>
  </si>
  <si>
    <t xml:space="preserve">Ремонт автомобильной дороги улицы Заречная в пгт Пижанка </t>
  </si>
  <si>
    <t xml:space="preserve">Ремонт автомобильной дороги улицы Кирова в пгт Пижанка </t>
  </si>
  <si>
    <t>Ремонт автомобильной дороги ул. Боровая в пгт Подосиновец</t>
  </si>
  <si>
    <t xml:space="preserve">Глава администрации
Подосиновского городского поселения
Крутоумова М.В.
</t>
  </si>
  <si>
    <t>Ремонт автомобильной дороги ул. Свободы в пгт Подосиновец</t>
  </si>
  <si>
    <t>Ремонт автомобильной дороги ул. Торговая в пгт Подосиновец</t>
  </si>
  <si>
    <t>Ремонт автомобильной дороги ул. Школьная в пгт Подосиновец</t>
  </si>
  <si>
    <t>Ремонт автомобильной дороги ул. Советская в пгт Подосиновец</t>
  </si>
  <si>
    <t xml:space="preserve">Ремонт  автомобильной дороги улицы Тестова в пгт Пинюг  </t>
  </si>
  <si>
    <t xml:space="preserve">Глава администрации 
Пинюгского городского поселения
Диланова М.В.
</t>
  </si>
  <si>
    <t xml:space="preserve">Ремонт автомобильной дороги улицы Индустриальная в пгт Пинюг  </t>
  </si>
  <si>
    <t xml:space="preserve">Ремонт автомобильной дороги                   улицы Пролетарская в пгт Пинюг </t>
  </si>
  <si>
    <t xml:space="preserve">Ремонт автомобильной дороги                улицы Седьмого съезда Советов                   в пгт Пинюг  </t>
  </si>
  <si>
    <t xml:space="preserve">Ремонт автомобильной дороги                    улицы Космонавтов в пгт Пинюг  </t>
  </si>
  <si>
    <t xml:space="preserve">Ремонт автомобильной дороги                     улицы Привокзальная в пгт Пинюг  </t>
  </si>
  <si>
    <t>Ремонт автомобильной дороги ул. Октябрьская в пгт Суна</t>
  </si>
  <si>
    <t>Глава Сунского городского
Булатов С.Б.</t>
  </si>
  <si>
    <t xml:space="preserve">Ремонт автомобильной дороги                   улицы Горького пгт Тужа </t>
  </si>
  <si>
    <t>Глава администрации
Тужинского городского поселения 
Сентемов Н.И.</t>
  </si>
  <si>
    <t xml:space="preserve">Ремонт автомобильной дороги улицы Кирова пгт Тужа </t>
  </si>
  <si>
    <t xml:space="preserve">Глава администрации
Тужинского городского поселения 
Сентемов Н.И.
</t>
  </si>
  <si>
    <t xml:space="preserve">Ремонт автомобильной дороги по ул Колхозная пгт Тужа </t>
  </si>
  <si>
    <t xml:space="preserve">Ремонт автомобильной дороги по ул. Молодежная пгт Тужа </t>
  </si>
  <si>
    <t xml:space="preserve">Ремонт автомобильной дороги улицы Первомайская пгт Тужа </t>
  </si>
  <si>
    <t xml:space="preserve">Ремонт автомобильной дороги по ул Советская пгт Тужа </t>
  </si>
  <si>
    <t xml:space="preserve">Ремонт автомобильной дороги по                  ул. Некрасова в пгт Тужа </t>
  </si>
  <si>
    <t xml:space="preserve">Ремонт автомобильной дороги ул. Береговая пгт Тужа </t>
  </si>
  <si>
    <t>Ремонт автомобильной дороги ул. Красноармейская пгт Уни</t>
  </si>
  <si>
    <t xml:space="preserve">Глава администрации 
Унинского городского поселения
Машковцев И.Г.
</t>
  </si>
  <si>
    <t>Ремонт улично-дорожной сети ул. Свободы в пгт Фаленки</t>
  </si>
  <si>
    <t xml:space="preserve">Глава администрации
Фаленского городского поселения Комарицын С.В.
</t>
  </si>
  <si>
    <t>Ремонт автомобильной дороги ул. Ленина в пгт Юрья</t>
  </si>
  <si>
    <t>Глава администрации
Юрьянского городского
поселения
Антонов А.Н.</t>
  </si>
  <si>
    <t>Ремонт автомобильной дороги ул. Калинина в пгт Юрья</t>
  </si>
  <si>
    <t xml:space="preserve">Нераспределенные средства </t>
  </si>
  <si>
    <t xml:space="preserve">заместитель
министра
Ю.А. Шевелев,
органы местного самоуправления (по согласованию)
</t>
  </si>
  <si>
    <t>в том числе на территории муниципального образования «Город Киров»:</t>
  </si>
  <si>
    <t>3.2.1.1</t>
  </si>
  <si>
    <t>3.2.1.1.1</t>
  </si>
  <si>
    <t>Ремонт проезда Колесникова от ул. Советский тракт до конечной остановки общественного транспорта в г. Кирове</t>
  </si>
  <si>
    <t>Глава администрации муниципального образования «Город Киров» Д.В. Осипов</t>
  </si>
  <si>
    <t>3.2.1.1.2</t>
  </si>
  <si>
    <t>Ремонт проезда Молодежный от ул. Сосновая до ул. Лесная мкр. Лянгасово в г. Кирове</t>
  </si>
  <si>
    <t>3.2.1.1.3</t>
  </si>
  <si>
    <t>Ремонт 2-го въезда в пос. Дороничи муниципального образования «Город Киров»</t>
  </si>
  <si>
    <t>3.2.1.1.4</t>
  </si>
  <si>
    <t>3.2.1.1.5</t>
  </si>
  <si>
    <t>3.2.1.1.6</t>
  </si>
  <si>
    <t>3.2.1.1.7</t>
  </si>
  <si>
    <t>Ремонт ул. Павла Садакова п. Дороничи в г. Кирове</t>
  </si>
  <si>
    <t>Ремонт ул. Октябрьская от ул. Чапаева до ул. Лесная в мкр. Лянгасово в г. Кирове</t>
  </si>
  <si>
    <t>Ремонт ул. Заречная от  ул. П. Корчагина   до дома №6 по ул. Заречная в г. Кирове</t>
  </si>
  <si>
    <t>Ремонт ул. Клубная в Первомайском районе в г. Кирове</t>
  </si>
  <si>
    <t>3.2.1.1.8</t>
  </si>
  <si>
    <t>Ремонт проезда от проспекта Строителей  между д. 21 и д. 23 до ул. Ульяновская в г. Кирове</t>
  </si>
  <si>
    <t>3.2.1.1.9</t>
  </si>
  <si>
    <t>Ремонт ул. Спортивная в Нововятском районе г. Кирова</t>
  </si>
  <si>
    <t>3.2.1.1.10</t>
  </si>
  <si>
    <t>3.2.1.1.11</t>
  </si>
  <si>
    <t>Ремонт проезда Музыкальный от ул. Советская до ул. Опарина в г. Кирове</t>
  </si>
  <si>
    <t>Ремонт ул. Октябрьская от ул. Кирова до ул. Горная с проездом на ул. Ленина у парка в Нововятском районе г. Кирова</t>
  </si>
  <si>
    <t>3.2.1.1.12</t>
  </si>
  <si>
    <t>3.2.1.1.13</t>
  </si>
  <si>
    <t>Ремонт ул. Кирова от ул. Парковой до дома № 73 по ул. Кирова в Нововятском районе г. Кирова.</t>
  </si>
  <si>
    <t>Ремонт ул. Новая в мкр. Радужный              в г. Кирове</t>
  </si>
  <si>
    <t>3.2.1.1.14</t>
  </si>
  <si>
    <t>3.2.1.1.15</t>
  </si>
  <si>
    <t>3.2.1.1.16</t>
  </si>
  <si>
    <t>3.2.1.1.17</t>
  </si>
  <si>
    <t>3.2.1.1.18</t>
  </si>
  <si>
    <t>Ремонт ул. Полевая от автомобильной дороги Киров – Русское до дер. Мараки в г. Кирове</t>
  </si>
  <si>
    <t>Ремонт проезда от ул. Ленина до  инфекционной больницы в г. Кирове</t>
  </si>
  <si>
    <t>Ремонт ул. Солнечной от ул. Производственной (р-н дома № 17) до ул. Егоровской в г. Кирове</t>
  </si>
  <si>
    <t>Ремонт ул. Риммы Юровской от ул. Егоровской до ул. Ульяновской в г. Кирове</t>
  </si>
  <si>
    <t>Ремонт ул. Космонавта Владислава Волкова от пр-кта Строителей до ул. Маршала И.С. Конева в г. Кирове</t>
  </si>
  <si>
    <t>3.2.1.1.19</t>
  </si>
  <si>
    <t>3.2.1.1.20</t>
  </si>
  <si>
    <t>Ремонт ул. Потребкооперации от ж.-д. переезда до разворотного кольца Советского тракта в г. Кирове</t>
  </si>
  <si>
    <t>Ремонт ул. Производственная от ул. Московская до разворотного кольца Советского тракта (за исключением перекрестка с ул. Щорса и с ул. Воровского) в г. Кирове</t>
  </si>
  <si>
    <t>3.2.1.1.21</t>
  </si>
  <si>
    <t>3.2.1.1.22</t>
  </si>
  <si>
    <t>3.2.1.1.23</t>
  </si>
  <si>
    <t>3.2.1.1.24</t>
  </si>
  <si>
    <t>3.2.1.1.25</t>
  </si>
  <si>
    <t>3.2.1.1.26</t>
  </si>
  <si>
    <t>3.2.1.1.27</t>
  </si>
  <si>
    <t>3.2.1.1.28</t>
  </si>
  <si>
    <t>3.2.1.1.29</t>
  </si>
  <si>
    <t>3.2.1.1.30</t>
  </si>
  <si>
    <t>Ремонт ул. Щорса от АЗС «Лукойл» до знака «Киров» в г. Кирове</t>
  </si>
  <si>
    <t>Ремонт ул. Чапаева от ул. Воровского до ул. Красина  в г. Кирове</t>
  </si>
  <si>
    <t>Ремонт ул. Молодая Гвардия от ул. К.Либкнехта до ул. К. Маркса  в г. Кирове</t>
  </si>
  <si>
    <t>Ремонт ул. Грибоедова от ул. Щорса до дома № 57 в г. Кирове (за исключением перекрестка с ул. Красина)</t>
  </si>
  <si>
    <t>Ремонт ул. Короленко от ул. Щорса до дома №15 в г. Кирове</t>
  </si>
  <si>
    <t>Ремонт ул. Красноармейская от ул. Чапаева до 1-го Газетного переулка в г. Кирове</t>
  </si>
  <si>
    <t>Ремонт ул. Калинина от дома 47а по ул. Чапаева до дома 42г по ул. Калинина в г. Кирове</t>
  </si>
  <si>
    <t>Ремонт ул. Грибоедова от ул. Некрасова до ул. Щорса в г. Кирове</t>
  </si>
  <si>
    <t xml:space="preserve">Ремонт ул. Менделеева  от ул. Кольцова до ул. Московская в г. Кирове  </t>
  </si>
  <si>
    <t>Ремонт ул. Гайдара от Октябрьского проспекта до ул. Мельникова в г. Кирове</t>
  </si>
  <si>
    <t>3.2.1.1.31</t>
  </si>
  <si>
    <t>Ремонт ул. Большева от ул. Лепсе до ул. Возрождения в г. Кирове</t>
  </si>
  <si>
    <t>3.2.1.1.32</t>
  </si>
  <si>
    <t>3.2.1.1.33</t>
  </si>
  <si>
    <t>3.2.1.1.34</t>
  </si>
  <si>
    <t>3.2.1.1.35</t>
  </si>
  <si>
    <t>Ремонт ул. Вологодская от ул. Металлистов до ул. Мира в г. Кирове</t>
  </si>
  <si>
    <t>Ремонт пер. Дерендяева от ул. Р. Люксембург до ул. Профсоюзная в г. Кирове</t>
  </si>
  <si>
    <t>Ремонт ул. Металлургов от ул. Дзержинского до ул. Уральская в г. Кирове</t>
  </si>
  <si>
    <t>Ремонт ул. Шорина от ул. Дзержинского до ул. Уральская и от ул. Правды до дома №4 по ул. Шорина в г. Кирове</t>
  </si>
  <si>
    <t>3.2.1.1.36</t>
  </si>
  <si>
    <t>Ремонт 4-го Северного проезда в г. Кирове</t>
  </si>
  <si>
    <t>3.2.1.1.37</t>
  </si>
  <si>
    <t>Ремонт пер. Майский  от ул. Ломоносова до ул. Монтажников в г. Кирове</t>
  </si>
  <si>
    <t>3.2.1.1.38</t>
  </si>
  <si>
    <t>3.2.1.1.39</t>
  </si>
  <si>
    <t>3.2.1.1.40</t>
  </si>
  <si>
    <t>3.2.1.1.41</t>
  </si>
  <si>
    <t>Ремонт ул. Казанская от ул. Красноармейская до ул. Милицейская в г. Кирове</t>
  </si>
  <si>
    <t>Ремонт ул. Водопроводная от ул. М. Гвардия до ул. Воровского и ул. Воровского от ул. Водопроводная до ул. Урицкого в г. Кирове</t>
  </si>
  <si>
    <t>Ремонт ул. Мебельщиков от д. №1 до ул. Лесозаводская в г. Кирове</t>
  </si>
  <si>
    <t>Ремонт ул. Лесозаводская  от дома № 1В до ул. Ключевая в г. Кирове</t>
  </si>
  <si>
    <t>3.2.1.1.42</t>
  </si>
  <si>
    <t>Ремонт ул. Малая Московская в г. Кирове</t>
  </si>
  <si>
    <t>Ремонт ул. Луначарского от Слободского тракта до ул. Береговая в г. Кирове</t>
  </si>
  <si>
    <t>3.2.1.1.43</t>
  </si>
  <si>
    <t>3.2.1.1.44</t>
  </si>
  <si>
    <t>Ремонт ул. Победы в мкр. Костино в г. Кирове</t>
  </si>
  <si>
    <t>3.2.1.1.45</t>
  </si>
  <si>
    <t>Ремонт ул. Комсомольская от площади Комсомольская до ул. Чапаева в г. Кирове</t>
  </si>
  <si>
    <t>3.2.1.1.46</t>
  </si>
  <si>
    <t>Ремонт ул. Горького от ул. Азина до ул. Воровского в г. Кирове</t>
  </si>
  <si>
    <t>3.2.1.1.47</t>
  </si>
  <si>
    <t>Ремонт ул. Дзержинского от ул. Луганской до транспортной развязки в районе дер. Гнусино в г. Кирове</t>
  </si>
  <si>
    <t>3.2.1.1.48</t>
  </si>
  <si>
    <t>3.2.1.1.49</t>
  </si>
  <si>
    <t>Ремонт ул. Ленинградской от ул. Дзержинского до площади «XX партсъезда» в г. Кирове</t>
  </si>
  <si>
    <t>Ремонт ул. Азина от Октябрьского проспекта до ул. Горького в г. Кирове</t>
  </si>
  <si>
    <t>3.2.1.1.50</t>
  </si>
  <si>
    <t>3.2.1.1.51</t>
  </si>
  <si>
    <t>3.2.1.1.52</t>
  </si>
  <si>
    <t>3.2.1.1.53</t>
  </si>
  <si>
    <t>Ремонт ул. К. Маркса от ул. Комсомольская до ул. Блюхера в г. Кирове</t>
  </si>
  <si>
    <t>Ремонт ул. Горбачева от ул. Ленина до ул. Лесная (исключая участок проезжей части от ул. Казанская до ул. Урицкого) в г. Кирове</t>
  </si>
  <si>
    <t>Ремонт ул. Гагарина от ул. Советской до ул. Калинина в Нововятском районе г. Кирова</t>
  </si>
  <si>
    <t>3.2.1.1.54</t>
  </si>
  <si>
    <t>Ремонт ул. Дружбы от Октябрьского пр-кта до ул. Шорина, и пер. Дружбы от ул. Дружбы до ул. Шорина в г. Кирове</t>
  </si>
  <si>
    <t>3.2.1.1.55</t>
  </si>
  <si>
    <t>Ремонт  проезда Динамовский от ул. Московской до Пионерского переулка в г. Кирове</t>
  </si>
  <si>
    <t>3.2.1.1.56</t>
  </si>
  <si>
    <t>3.2.1.1.57</t>
  </si>
  <si>
    <t>3.2.1.1.58</t>
  </si>
  <si>
    <t>3.2.1.1.59</t>
  </si>
  <si>
    <t>Ремонт ул. Захватаева от ул. Преображенская до ул. Труда в г. Кирове</t>
  </si>
  <si>
    <t>Ремонт ул. Анатолия Мельникова от ул. Крутикова до д. №2 в г. Кирове</t>
  </si>
  <si>
    <t>Ремонт ул. Возрождения от ул. Кутшо до ул. Анатолия Мельникова в г. Кирове</t>
  </si>
  <si>
    <t>Ремонт пер. Химический в г. Кирове</t>
  </si>
  <si>
    <t>3.2.1.1.60</t>
  </si>
  <si>
    <t>Ремонт проезда Солнечный от ул. Производственная до ул. Егоровская и от ул. Щорса до ж/дороги в г. Кирове</t>
  </si>
  <si>
    <t>3.2.1.1.61</t>
  </si>
  <si>
    <t>3.2.1.1.62</t>
  </si>
  <si>
    <t>3.2.1.1.63</t>
  </si>
  <si>
    <t>3.2.1.1.64</t>
  </si>
  <si>
    <t>3.2.1.1.65</t>
  </si>
  <si>
    <t>3.2.1.1.66</t>
  </si>
  <si>
    <t>3.2.1.1.67</t>
  </si>
  <si>
    <t>3.2.1.1.68</t>
  </si>
  <si>
    <t>3.2.1.1.69</t>
  </si>
  <si>
    <t>3.2.1.1.70</t>
  </si>
  <si>
    <t>3.2.1.1.71</t>
  </si>
  <si>
    <t>3.2.1.1.72</t>
  </si>
  <si>
    <t>3.2.1.1.73</t>
  </si>
  <si>
    <t>3.2.1.1.74</t>
  </si>
  <si>
    <t>3.2.1.1.75</t>
  </si>
  <si>
    <t>3.2.1.1.76</t>
  </si>
  <si>
    <t>3.2.1.1.77</t>
  </si>
  <si>
    <t>3.2.1.1.78</t>
  </si>
  <si>
    <t>3.2.1.1.79</t>
  </si>
  <si>
    <t>3.2.1.1.80</t>
  </si>
  <si>
    <t>3.2.1.1.81</t>
  </si>
  <si>
    <t>Ремонт ул. Парковая от ул. Октябрьская до автодороги Киров - Русское (п. Костино) в муниципальном образовании «Город Киров»</t>
  </si>
  <si>
    <t>Ремонт ул. Сормовская от ул. Р. Ердякова до ул. Лепсе в г. Кирове</t>
  </si>
  <si>
    <t>Ремонт ул.Бородулина от дома №2а до дома №80 в г.Кирове</t>
  </si>
  <si>
    <t>Ремонт автодорогы от ул.Советской в пос.Чистые Пруды до дер.Кудино</t>
  </si>
  <si>
    <t>Ремонт ул. Молодой Гвардии от ул. Свободы до ул. Водопроводной в г.Кирове</t>
  </si>
  <si>
    <t>Ремонт ул. Ключевая от ул. Приозерной до ул. Лесозаводской в г.Кирове</t>
  </si>
  <si>
    <t>Ремонт ул. Тельмана от ул.Милицейской до д.№58 по ул. Тельмана в Нововятском районе</t>
  </si>
  <si>
    <t>Ремонт автомобильной дороги в дер.Югрино</t>
  </si>
  <si>
    <t>Ремонт пер.Искожевский от Октябрьского проспекта до проходной завода "1 Мая"</t>
  </si>
  <si>
    <t>Ремонт ул.Урицкого от Красноармейской до Милицейской</t>
  </si>
  <si>
    <t>Ремонт ул. Северная Набережная</t>
  </si>
  <si>
    <t>Ремонт ул. Орловская от ул. Карла Маркса до ул. Ленина</t>
  </si>
  <si>
    <t>Ремонт Северо-Западный проезд</t>
  </si>
  <si>
    <t>Ремонт Слободской спуск</t>
  </si>
  <si>
    <t>Ремонт ул. Жданова от ул. Коммунистической до д.№1 в Нововятском районе</t>
  </si>
  <si>
    <t>Ремонт ул. Циолковского</t>
  </si>
  <si>
    <t>Ремонт пер. Северный и ул. Роз в п.Ганино</t>
  </si>
  <si>
    <t>Ремонт ул.Производственная от ул.Конституции до Южного обхода в мкр.Радужный</t>
  </si>
  <si>
    <t>Ремонт ул.Кочуровы от 2-го съезда в п.Дороничи до д.№2Б и от д.№8 до д.№14, ул.Чукавинская от д№1А до д.№11</t>
  </si>
  <si>
    <t>Ремонт ул.Солнечная от ул.Московской до ул.Воровского</t>
  </si>
  <si>
    <t>Ремонт ул.Школьная от ул.Проезжей до д.№3</t>
  </si>
  <si>
    <t>Работы по содержанию улично-дорожной сети г. Кирова</t>
  </si>
  <si>
    <t>на территории муниципального образования «Город Слободской»:</t>
  </si>
  <si>
    <t>3.2.1.2</t>
  </si>
  <si>
    <t>3.2.1.2.1</t>
  </si>
  <si>
    <t>3.2.1.2.2</t>
  </si>
  <si>
    <t>3.2.1.2.3</t>
  </si>
  <si>
    <t>3.2.1.2.4</t>
  </si>
  <si>
    <t>3.2.1.2.5</t>
  </si>
  <si>
    <t>3.2.1.2.6</t>
  </si>
  <si>
    <t>3.2.1.2.7</t>
  </si>
  <si>
    <t>3.2.1.2.8</t>
  </si>
  <si>
    <t>3.2.1.2.9</t>
  </si>
  <si>
    <t>3.2.1.2.10</t>
  </si>
  <si>
    <t>3.2.1.2.11</t>
  </si>
  <si>
    <t>3.2.1.2.12</t>
  </si>
  <si>
    <t>3.2.1.2.13</t>
  </si>
  <si>
    <t>Ремонт автомобильной дороги по ул. Вокзальной от ул. Слободской до ул. Кедровой в г. Слободской</t>
  </si>
  <si>
    <t>Глава администрации муниципального образования «Город Слободской»
И.В. Желвакова</t>
  </si>
  <si>
    <t>Ремонт автомобильной дороги по ул. Городищенской от ул. Слободской до ул. Кедровой в г. Слободской</t>
  </si>
  <si>
    <t>Ремонт автомобильной дороги по ул. Кедровой от ул. Вокзальной до ул. Городищенской в г. Слободской</t>
  </si>
  <si>
    <t>Ремонт автомобильной дороги по ул. К.Маркса от ул. Дерышева до ул. Набережной в г. Слободской</t>
  </si>
  <si>
    <t>Ремонт автомобильной дороги по ул. П. Стучки от ул. Набережной до ул. Рождественской (Ленина) в г. Слободской</t>
  </si>
  <si>
    <t>Ремонт автомобильной дороги по ул. Свободы от ул. Набережной до ул. Советской в г. Слободской</t>
  </si>
  <si>
    <t>Ремонт автомобильной дороги по ул. Слободской от ул. Городищенской до дороги № 1 от ул. Преображенской до кладбища в г. Слободской</t>
  </si>
  <si>
    <t>Ремонт автомобильной дороги по ул. Советской от дома № 2ф (поворот на СМЗ) до границы Слободского района</t>
  </si>
  <si>
    <t>Ремонт автомобильной дороги по ул. Советской от дома № 191 до границы Слободского района</t>
  </si>
  <si>
    <t>Ремонт автомобильной дороги по ул. Урицкого от ул. Набережной до ул. Гоголя в г. Слободской</t>
  </si>
  <si>
    <t>Ремонт автомобильной дороги по ул. Энгельса от ул. Екатерининской (Володарского) до ул. Дерышева в г. Слободской</t>
  </si>
  <si>
    <t>Ремонт автомобильной дороги по ул. Энгельса от ул. Герцена до автомобильной стоянки около Трофимовского кладбища в г. Слободской</t>
  </si>
  <si>
    <t>Работы по содержанию улично-дорожной сети г. Слободской</t>
  </si>
  <si>
    <t>на территории муниципального образования «Город Кирово-Чепецк»:</t>
  </si>
  <si>
    <t>3.2.1.3</t>
  </si>
  <si>
    <t>3.2.1.3.1</t>
  </si>
  <si>
    <t>3.2.1.3.2</t>
  </si>
  <si>
    <t>3.2.1.3.3</t>
  </si>
  <si>
    <t>3.2.1.3.4</t>
  </si>
  <si>
    <t>3.2.1.3.5</t>
  </si>
  <si>
    <t xml:space="preserve">Глава администрации муниципального образования «Город Кирово-Чепецк» М.А. Шинкарев </t>
  </si>
  <si>
    <t>Капитальный ремонт автодороги по ул. Первомайская в г. Кирово-Чепецк</t>
  </si>
  <si>
    <t>Капитальный ремонт автодороги по ул. Заводской в. г. Кирово-Чепецк</t>
  </si>
  <si>
    <t>Ремонт проезда от а/д по ул. В. Набережная до д. № 60/3 по ул. Ленина в. г. Кирово-Чепецк</t>
  </si>
  <si>
    <t>Ремонт проезда от а/д по пр. Кирова до д. № 60/2 по ул. Ленина в г. Кирово-Чепецк</t>
  </si>
  <si>
    <t>Работы по содержанию улично-дорожной сети г. Кирово-Чепецка</t>
  </si>
  <si>
    <t xml:space="preserve">заместитель министра Ю.А. Шевелев, глава администрации муниципального образования «Город Кирово-Чепецк»
М.А. Шинкарев 
</t>
  </si>
  <si>
    <t xml:space="preserve">за 2020 год
</t>
  </si>
  <si>
    <t xml:space="preserve">заместитель
министра
Ю.А. Шевелев,
директор КОГКУ «Дорожный комитет Кировской области»
В.А. Криницын, органы местного самоуправления
</t>
  </si>
  <si>
    <t xml:space="preserve">заместитель
министра
Ю.А. Шевелев,
директор КОГКУ «Дорожный комитет Кировской области»
В.А. Криницын
</t>
  </si>
  <si>
    <t>Предоставление иного межбюджетного трансферта бюджету муниципального образования «Город Киров» на строительство объекта «Путепровод с реконструкцией ул. Ивана Попова            от ул. Щорса до ул. Чистопрудненской в г. Кирове»</t>
  </si>
  <si>
    <t>Обеспечен окончательный расчет с подрядной организацией за выполненные работы по строительству объекта «Путепровод с реконструкцией ул. Ивана Попова от ул. Щорса до ул. Чистопрудненской в г. Кирове»
в соответствии с решением арбитражного суда Кировской области</t>
  </si>
  <si>
    <t>1.12</t>
  </si>
  <si>
    <t xml:space="preserve">заместитель
министра
Ю.А. Шевелев,
директор КОГКУ «Дорожный комитет Кировской области»
В.А. Криницын, органы местного самоуправления (по согласованию)
</t>
  </si>
  <si>
    <t>заместитель
министра
Ю.А. Шевелев,
директор КОГКУ «Дорожный комитет Кировской области»
В.А. Криницын</t>
  </si>
  <si>
    <t>Фактические расходы за 2020 год (тыс. рублей)</t>
  </si>
  <si>
    <t>Ремонт ул.Гагарина от больницы до детского сада по ул.Калинина в Нововятском районе г. Кирова</t>
  </si>
  <si>
    <t>Ремонт ул. Егоровской в г. Кирове</t>
  </si>
  <si>
    <t>Ремонт ул. Приозерной в г. Кирове</t>
  </si>
  <si>
    <t>Ремонт ул. Пристанской от д. №5 до ул. Спасской по направлению к Лесозаводской в г. Кирове</t>
  </si>
  <si>
    <t>Ремонт автомобильной дороги от Октябрьского пр-та до д. 14 в сл. Большое Скопино в г. Кирове</t>
  </si>
  <si>
    <t>3.2.1.1.86</t>
  </si>
  <si>
    <t xml:space="preserve">заместитель министра
Ю.А. Шевелев,
директор КОГКУ «Дорожный комитет Кировской области»
В.А. Криницын
</t>
  </si>
  <si>
    <t xml:space="preserve">начальник управления организации дорожного движения и контрольно-надзорной деятельности министерства транспорта Кировской области В.А. Репин, директор КОГКУ «Дорожный комитет Кировской области»
В.А. Криницын
</t>
  </si>
  <si>
    <t>заместитель министра
Ю.А. Шевелев,
директор КОГКУ «Дорожный комитет Кировской области»
В.А. Криницын</t>
  </si>
  <si>
    <t xml:space="preserve">начальник управления организации дорожного движения и контрольно-надзорной деятельсности министерства транспорта Кировской области В.А. Репин, директор КОГКУ «Дорожный комитет Кировской области»
В.А. Криницын, органы местного самоуправления (по согласованию)
</t>
  </si>
  <si>
    <t xml:space="preserve">заместитель министра Ю.А. Шевелев,
директор КОГКУ «Дорожный комитет Кировской области»
В.А. Криницын
</t>
  </si>
  <si>
    <t xml:space="preserve">заместитель
министра
Ю.А. Шевелев,
директор КОГКУ «Дорожный комитет Кировской области»
В.А. Криницын,
и.о. министра информационных технологий и связи Кировской области
А.В. Сухих
</t>
  </si>
  <si>
    <t>Заместитель начальника управления транспортного комплекса министерства транспорта Кировской области В.Г. Вылегжанина, руководитель администрации Губернатора и Правительства Кировской области М.С. Финченко, министр здравоохранения Кировской области А.В. Черняев, и.о.директора КОГКУ "Дорожный комитет Кировской области"
В.А. Криницын</t>
  </si>
  <si>
    <t xml:space="preserve">Ремонт автомобильной дороги Киров –Белая Холуница – дер. Гуренки –              дер. Пантыл в Белохолуницком районе </t>
  </si>
  <si>
    <t>Глава Богородского муниципального округа
Растегаев А.В.</t>
  </si>
  <si>
    <t>Ремонт автомобильной дороги "Вятка" -Боровица-Казаковщина (Мураши-Петрничи-Хоробровы) в Мурашинском районе</t>
  </si>
  <si>
    <t>Глава Санчурского муниципального округа Попов А.В.</t>
  </si>
  <si>
    <t>Ремонт автомобильной дороги проезда от улицы Победы к дер. Пузыренки в г. Котельнич</t>
  </si>
  <si>
    <t>Выполнено</t>
  </si>
  <si>
    <t xml:space="preserve">По итогам  2020 года количество  обслуживаемых межмуниципальных маршрутов Кировской области составило 87 маршрутов, их них 50-пригородного сообщения, 37-междугородного сообщения.В 2020 году прекратились пассажирские перевозки по маршруту № 231 "Киров-Мураши". В связи неблагоприятной эпидемиологической ситуацией пассажиропоток за 2020 год снизился на 26% по сравнению с 2019 годом. </t>
  </si>
  <si>
    <t>По причине сложной эпидемиологической обстановки вызванной COVID-19 совместные учения сотрудников пожарно-спасательных подразделений, подразделений полиции, медицинских учреждений, дорожных служб, принимающих участие в ликвидации дорожнотранспортных происшествий в 2020 году не проводились</t>
  </si>
  <si>
    <t xml:space="preserve">Ремонт улично-дорожной сети
ул. Первомайская в пгт Афанасьево
</t>
  </si>
  <si>
    <t xml:space="preserve">Ремонт улично-дорожной сети
ул. Комсомольская в пгт Афанасьево
</t>
  </si>
  <si>
    <t xml:space="preserve">Ремонт улично-дорожной сети
ул. Гудовских в пгт Афанасьево
</t>
  </si>
  <si>
    <t xml:space="preserve">Ремонт улично-дорожной сети
ул. Профсоюзная в пгт Афанасьево
</t>
  </si>
  <si>
    <t xml:space="preserve">Ремонт улично-дорожной сети
ул. Дзержинского в пгт Афанасьево
</t>
  </si>
  <si>
    <t xml:space="preserve">Ремонт автомобильной дороги по улице Энтузиастов пгт Лесное 
Верхнекамского района
</t>
  </si>
  <si>
    <t>Ремонт автомобильной дороги по улице Вокзальная пгт Лесное Верхнекамского района</t>
  </si>
  <si>
    <t xml:space="preserve">Ремонт автомобильной дороги улицы Дзержинского пгт Рудничный 
Верхнекамского района
</t>
  </si>
  <si>
    <t xml:space="preserve">Ремонт автомобильной дороги улицы Орджоникидзе пгт Рудничный Верхнекамского района </t>
  </si>
  <si>
    <t xml:space="preserve">Ремонт автомобильной дороги улицы Ленина пгт Рудничный Верхнекамского района </t>
  </si>
  <si>
    <t xml:space="preserve">Ремонт автомобильной дороги улицы Школьная пгт Светлополянск Верхнекамского района </t>
  </si>
  <si>
    <t xml:space="preserve">Ремонт автомобильной дороги улицы Юбилейная пгт Светлополянск Верхнекамского района </t>
  </si>
  <si>
    <t xml:space="preserve">Ремонт автомобильной дороги ул. Кирова в пгт Верхошижемье </t>
  </si>
  <si>
    <t>Ремонт автомобильной дороги ул. Куренская в пгт Верхошижемье</t>
  </si>
  <si>
    <t>Ремонт автомобильной дороги ул. Горького в пгт Верхошижемье</t>
  </si>
  <si>
    <t>Ремонт автомобильной дороги ул. Гагарина в пгт Верхошижемье</t>
  </si>
  <si>
    <t>Ремонт автомобильной дороги ул. Степана Халтурина в пгт Верхошижемье</t>
  </si>
  <si>
    <t>Ремонт автомобильной дороги ул. Чащинская в пгт Верхошижемье</t>
  </si>
  <si>
    <t>Ремонт автомобильной дороги ул. Комсомольская в пгт Верхошижемье</t>
  </si>
  <si>
    <t xml:space="preserve">Ремонт автомобильной дороги ул. Юбилейная в г. Малмыж </t>
  </si>
  <si>
    <t xml:space="preserve">И.о. главы Аркульского  городского
поселения 
Трапезникова Н.В.
</t>
  </si>
  <si>
    <t>Ремонт автомобильной дороги                                ул. 30 лет Победы пгт Восточный</t>
  </si>
  <si>
    <t>Ремонт автомобильной дороги общего пользования № 1 в пгт Левинцы</t>
  </si>
  <si>
    <t>Ремонт улично-дорожной сети ул. Карла Маркса пгт Свеча Свечинского муниципального округа</t>
  </si>
  <si>
    <t>Ремонт улично-дорожной сети ул. Культуры пгт Свеча Свечинского муниципального округа</t>
  </si>
  <si>
    <t>Ремонт улично-дорожной сети ул. Мира пгт Свеча Свечинского муниципального округа</t>
  </si>
  <si>
    <t>Ремонт улично-дорожной сети ул. Победы д. Самоулки Свечинского мунициипального округа</t>
  </si>
  <si>
    <t>Ремонт улично-дорожной сети ул. Тотмянина пгт Свеча Свечинского муниципального округа</t>
  </si>
  <si>
    <t>Ремонт улично-дорожной сети ул. Кирова пгт Свеча Свечинского муниципального округа</t>
  </si>
  <si>
    <t>Ремонт улично-дорожной сети ул. Коммунистическая пгт Свеча Свечинского муниципального округа</t>
  </si>
  <si>
    <t>Ремонт улично-дорожной сети ул. Свободы пгт Свеча Свечинского муниципального округа</t>
  </si>
  <si>
    <t>Ремонт улично-дорожной сети ул. Чапаева пгт Свеча Свечинского муниципального округа</t>
  </si>
  <si>
    <t>Глава Свечинского муниципального округа
Бусыгин Н.Д.</t>
  </si>
  <si>
    <t>начальник управления транспортного комплекса министерства транспорта  Кировской области И.О. Рычков</t>
  </si>
  <si>
    <t>5.4.</t>
  </si>
  <si>
    <t>5.6.</t>
  </si>
  <si>
    <t>5.7.</t>
  </si>
  <si>
    <t>5.8.</t>
  </si>
  <si>
    <t>Не выполнено</t>
  </si>
  <si>
    <t>Субсидии предоставлены муниципальным образованиям: городские округа - Киров, Вятские Поляны, Кирово -Чепецк, Слободской, Котельнич, муниципальным районам- Белохолуницкий, Верхнекамский, Зуевский, Лузский, Нагорский, Орловский, Уржумский, Яранский районы.Перевозчиками, осуществляющими пассажирские перевозки в муниципальных образованиях,сохранены рабочие места по состоянию на 01.05.2020 на уровне от 94,1 до 100% (выполнение мероприятия составило от 104,4 до 111,1%)</t>
  </si>
  <si>
    <t>Исполнены судебные акты по обращению взыскания на средства областного бюджета</t>
  </si>
  <si>
    <t>Организовано транспортное обслуживание населения железнодорожным транспортом в пригородном сообщении</t>
  </si>
  <si>
    <t>Обеспечена транспортная доступность населения Кировской области железнодорожным транспортом  в пригородном сообщении.  Железнодорожным транспортом в пригородном собщении перевезено 2,65 млн. человек, что составляет 81,5% от планового показателя (3,25 млн. человек)</t>
  </si>
  <si>
    <t>Обеспечена транспортная доступность населения Кировской области воздушным транспортом. Осуществлено 1202 взлетно-посадочных операций, что составляет 66,8% от планового показателя (1800 взлетно-посадочных операций)</t>
  </si>
  <si>
    <t>Рассмотрены комплексные схемы организации дорожного движения , по результатам рассмотрения вынесены решения по согласованию или в отказе согласования. Утверждены проекты организации дорожного движения.</t>
  </si>
  <si>
    <t>Обеспечена доступность для граждан информации о парковках общего пользования в Кировской области, на сайте Правительства Кировской области ведётся реестр парковок общего пользования в Кировской области</t>
  </si>
  <si>
    <t>Строительство автомобильной дороги Киров-Котлас-Архангельск, участок Опарино-Альмеж в Кировской области</t>
  </si>
  <si>
    <t>Работы не осуществлены в связи с согласованием организации работ по перекладке участков систем газораспределения с ООО "Газпром межрегионгаз"</t>
  </si>
  <si>
    <t>Положительное заключение государственной экспертизы не получено</t>
  </si>
  <si>
    <t>Продолжено строительство автодороги. Процент готовности - 60% (результат выполнен на 100%)</t>
  </si>
  <si>
    <t>Проведен ремонт  11 км дорог, 5/382,63 шт/пог.м мостов; 8/258,005 шт/пог.м труб, восстановлены 3 автобусные остановки. Выполнено устройство 7,509 км недостающего электроосвещения на дорогах; выполнено устройство недостающих тротуаров и недостающего электроосвещения 14,887 км; выполнено устройство недостающих тротуаров 8,69 км; восстановлено 5 пешеходных переходов (все описанные результаты выполнены на 100%)</t>
  </si>
  <si>
    <t xml:space="preserve">Обеспечен качественный бесперебойный проезд по автомобильным дорогам общего пользования Кировской области регионального или межмуниципального значения. </t>
  </si>
  <si>
    <t>Обеспечено содержание автомобильных дорог общего пользования регионального или межмуниципального, местного значения в части выполнения мероприятий по обеспечению безопасности дорожного движения</t>
  </si>
  <si>
    <t>Осуществлены работы по организации эксплуатации специальных технических средств, установленных на автомобильных дорогах общего пользования регионального или межмуниципального значения, получению, обработке и передаче информации о зафиксированных ими фактах правонарушений в области дорожного движения</t>
  </si>
  <si>
    <t>Осуществлена обработка и рассылка постановлений органов государственного контроля (надзора) об административных правонарушениях в области дорожного движения</t>
  </si>
  <si>
    <t>Обеспечено сопровождение программного обеспечения, используемого для формирования и ведения банков данных о транспортных потоках на автомобильных дорогах регионального или межмуниципального значения</t>
  </si>
  <si>
    <t>Восстановлено покрытие автомобильной дороги на протяженности 0,5 км (выполнение 100%)</t>
  </si>
  <si>
    <t>Восстановлено покрытие автомобильной дороги на протяженности 9,4 км (выполнение 100%)</t>
  </si>
  <si>
    <t>Восстановлено покрытие автомобильной дороги на протяженности 1,05 км (выполнение 100%)</t>
  </si>
  <si>
    <t>Восстановлено покрытие автомобильной дороги на протяженности 0,6 км (выполнение 100%)</t>
  </si>
  <si>
    <t>Восстановлено покрытие автомобильной дороги на протяженности 0,22 км (выполнение 100%)</t>
  </si>
  <si>
    <t>Восстановлено покрытие автомобильной дороги на протяженности 1,3 км (выполнение 100%)</t>
  </si>
  <si>
    <t>Восстановлено покрытие автомобильной дороги на протяженности 6,2 км (выполнение 100%)</t>
  </si>
  <si>
    <t>Восстановлено покрытие автомобильной дороги на протяженности 1,0 км (выполнение 100%)</t>
  </si>
  <si>
    <t>В связи с несоответствием 50% образцов асфальтобетонного покрытия (вырубок) требованиям ГОСТ и СП администрацией района не приняты работы по ремонту автомобильной дороги протяженностью 2,015 км. Подрядчиком подано исковое заявление в Арбитражный суд Кировской области об обязании принять выполненные работы, подписать акт о приемке, оплатить выполненные работы в полном объеме.</t>
  </si>
  <si>
    <t>Восстановлено покрытие автомобильной дороги на протяженности 0,652 км (выполнение 100%)</t>
  </si>
  <si>
    <t>Восстановлено покрытие автомобильной дороги на протяженности 0,21 км (выполнение 100%)</t>
  </si>
  <si>
    <t>Восстановлено покрытие автомобильной дороги на протяженности 1,1 км (выполнение 100%)</t>
  </si>
  <si>
    <t>Отремонтирована водопропускная труба
33 пог.м. (выполнение 100%)</t>
  </si>
  <si>
    <t>Восстановлено покрытие автомобильной дороги на протяженности 1,8 км (выполнение 100%)</t>
  </si>
  <si>
    <t>Восстановлено покрытие автомобильной дороги на протяженности 0,55 км (выполнение 100%), экономия средств сложилась в рамках процедуры электронного аукциона</t>
  </si>
  <si>
    <t>Восстановлено покрытие автомобильной дороги на протяженности 4,25 км (выполнение 100%)</t>
  </si>
  <si>
    <t>Восстановлено покрытие автомобильной дороги на протяженности 1,775 км (выполнение 100%), экономия после прохождения экспертизы проектно-сметной документации и уточнения стоимости локального сметного расчета</t>
  </si>
  <si>
    <t>Восстановлено покрытие автомобильной дороги на протяженности 5,0 км (выполнение 100%)</t>
  </si>
  <si>
    <t>Восстановлено покрытие автомобильной дороги на протяженности 0,83 км (выполнение 100%)</t>
  </si>
  <si>
    <t>Восстановлено покрытие автомобильной дороги на протяженности 1,443 км (выполнение 100%)</t>
  </si>
  <si>
    <t>Восстановлено покрытие автомобильной дороги на протяженности 2,0333 км (выполнение 100%)</t>
  </si>
  <si>
    <t>Восстановлено покрытие автомобильной дороги на протяженности 3,851 км (выполнение 100%), экономия средств сложилась в рамках процедуры электронного аукциона</t>
  </si>
  <si>
    <t>Восстановлено покрытие автомобильной дороги на протяженности 0,4 км (выполнение 100%)</t>
  </si>
  <si>
    <t>Восстановлено покрытие автомобильной дороги на протяженности 1,736 км (выполнение 100%)</t>
  </si>
  <si>
    <t>Восстановлено покрытие автомобильной дороги на протяженности 0,85 км (выполнение 100%), экономия средств сложилась в рамках процедуры электронного аукциона</t>
  </si>
  <si>
    <t>Восстановлено покрытие автомобильной дороги на протяженности 0,8 км (выполнение 100%)</t>
  </si>
  <si>
    <t>Восстановлено покрытие автомобильной дороги на протяженности 0,76 км (выполнение 100%)</t>
  </si>
  <si>
    <t>Восстановлено покрытие
автомобильной дороги на
протяженности 0,23 км (выполнение 100%)</t>
  </si>
  <si>
    <t>Работы по восстановлению покрытия
автомобильной дороги на
протяженности 0,445 км не выполнены, муниципальный контракт на ремонт заключен в сентябре-октябре 2020 года, в связи с неблагоприятными погодными условиями подрядная организация не выполнила обязательства по ремонту</t>
  </si>
  <si>
    <t>Работы по восстановлению покрытия автомобильной дороги на протяженности 1,2 км не выполнены, муниципальный контракт на ремонт заключен в сентябре-октябре 2020 года, в связи с неблагоприятными погодными условиями подрядная организация не выполнила обязательства по ремонту</t>
  </si>
  <si>
    <t>Работы по восстановлению покрытия автомобильной дороги на 
протяженности  0,192 км не выполнены, муниципальный контракт на ремонт заключен в сентябре-октябре 2020 года, в связи с неблагоприятными погодными условиями подрядная организация не выполнила обязательства по ремонту</t>
  </si>
  <si>
    <t>Восстановлено покрытие автомобильной дороги на протяженности 0,09 км (выполнение 100%)</t>
  </si>
  <si>
    <t>Восстановлено покрытие автомобильной дороги на протяженности 2,258 км (выполнение 100%)</t>
  </si>
  <si>
    <t>Восстановлено покрытие автомобильной дороги на протяженности 0,33 км (выполнение 100%)</t>
  </si>
  <si>
    <t>Восстановлено покрытие автомобильной дороги на протяженности 0,14 км (выполнение 100%)</t>
  </si>
  <si>
    <t>Восстановлено покрытие автомобильной дороги на протяженности 0,195 км (выполнение 100%)</t>
  </si>
  <si>
    <t>Восстановлено покрытие автомобильной дороги на протяженности 0,635 км (выполнение 100%)</t>
  </si>
  <si>
    <t>Восстановлено покрытие автомобильной дороги на 
протяженности 0,22 км (выполнение 100%)</t>
  </si>
  <si>
    <t xml:space="preserve">Восстановлено покрытие автомобильной дороги на 
протяженности 0,175 км (выполнение 100%)
</t>
  </si>
  <si>
    <t>Остаток средств не распределен</t>
  </si>
  <si>
    <t>Восстановлено покрытие автомобильной дороги на протяженности 0,7 км (выполнение 100%)</t>
  </si>
  <si>
    <t xml:space="preserve">Восстановлено покрытие автомобильной дороги на 
протяженности 0,1 км (выполнение 100%)
</t>
  </si>
  <si>
    <t xml:space="preserve">Восстановлено покрытие автомобильной дороги на 
протяженности 0,576 км (выполнение 100%)
</t>
  </si>
  <si>
    <t>Восстановлено покрытие автомобильной дороги на протяженности 0,36 км (выполнение 100%)</t>
  </si>
  <si>
    <t xml:space="preserve">Работы по восстановлению покрытия автомобильной дороги на 
протяженности 0,345 км не выполнены, муниципальный контракт не заключен в связи с длительной процедурой проверки КОГАУ "Управление госэкспертизы" локального сметного расчета на ремонт участка автодороги (ноябрь 2020 года)
</t>
  </si>
  <si>
    <t xml:space="preserve">Восстановлено покрытие автомобильной дороги на 
протяженности 1,28 км (выполнение 100%)
</t>
  </si>
  <si>
    <t xml:space="preserve">Восстановлено покрытие автомобильной дороги на 
протяженности 1,525 км (выполнение 100%)
</t>
  </si>
  <si>
    <t>Восстановлено покрытие автомобильной дороги на 
протяженности 0,3 км (выполнение 100%)</t>
  </si>
  <si>
    <t xml:space="preserve">Восстановлено покрытие автомобильной дороги на 
протяженности 0,68 км (выполнение 100%)
</t>
  </si>
  <si>
    <t xml:space="preserve">Восстановлено покрытие автомобильной дороги на 
протяженности  0,19 км (выполнение 100%)
</t>
  </si>
  <si>
    <t xml:space="preserve">Восстановлено покрытие автомобильной дороги на 
протяженности 1,15 км (выполнение 100%)
</t>
  </si>
  <si>
    <t xml:space="preserve">Восстановлено покрытие автомобильной дороги на 
протяженности 0,4 км (выполнение 100%)
</t>
  </si>
  <si>
    <t>Восстановлено покрытие автомобильной дороги на протяженности 0,55 км (выполнение 100%)</t>
  </si>
  <si>
    <t>Восстановлено покрытие автомобильной дороги на протяженности 0,52 км (выполнение 100%)</t>
  </si>
  <si>
    <t>Восстановлено покрытие автомобильной дороги на протяженности 0,432 км (выполнение 100%)</t>
  </si>
  <si>
    <t>Восстановлено покрытие автомобильной дороги на протяженности  0,2  км (выполнение 100%)</t>
  </si>
  <si>
    <t>Восстановлено покрытие автомобильной дороги на протяженности 0,821 км (выполнение 100%)</t>
  </si>
  <si>
    <t>Восстановлено покрытие автомобильной дороги на протяженности 1,08 км (выполнение 100%)</t>
  </si>
  <si>
    <t>Восстановлено покрытие автомобильной дороги на протяженности 1,221 км (выполнение 100%)</t>
  </si>
  <si>
    <t>Восстановлено покрытие автомобильной дороги на протяженности 0,278 км (выполнение 100%)</t>
  </si>
  <si>
    <t>Восстановлено покрытие автомобильной дороги на протяженности  0,163 км (выполнение 100%)</t>
  </si>
  <si>
    <t>Работы по восстановлению покрытия автомобильной дороги на протяженности 0,18 км не выполнены, водрядчиком не выполнены в полном объеме работы по ремонту автодороги, качество выполненных работ не соответствует требованиям ГОСТ и проектной документации, администрацией поселения муниципальный контракт расторгнут в одностороннем порядке</t>
  </si>
  <si>
    <t>Восстановлено покрытие автомобильной дороги на протяженности 0,47 км (выполнение 100%)</t>
  </si>
  <si>
    <t>Восстановлено покрытие автомобильной дороги на протяженности 0,5435 км (выполнение 100%)</t>
  </si>
  <si>
    <t>Восстановлено покрытие автомобильной дороги на протяженности 0,269 км (выполнение 100%)</t>
  </si>
  <si>
    <t>Восстановлено покрытие автомобильной дороги на протяженности 0,0695 км (выполнение 100%)</t>
  </si>
  <si>
    <t>Восстановлено покрытие автомобильной дороги на протяженности 0,288км (выполнение 100%)</t>
  </si>
  <si>
    <t>Восстановлено покрытие автомобильной дороги на протяженности 0,2 км (выполнение 100%)</t>
  </si>
  <si>
    <t>Восстановлено покрытие автомобильной дороги на протяженности 0,224 км (выполнение 100%)</t>
  </si>
  <si>
    <t xml:space="preserve">Восстановлено покрытие автомобильной дороги на 
протяженности 0,425 км (выполнение 100%)
</t>
  </si>
  <si>
    <t>Восстановлено покрытие автомобильной дороги на протяженности 1,342 км (выполнение 100%)</t>
  </si>
  <si>
    <t>Восстановлено покрытие автомобильной дороги на протяженности 0,075 км (выполнение 100%)</t>
  </si>
  <si>
    <t>Восстановлено покрытие автомобильной дороги на протяженности 0,091 км (выполнение 100%)</t>
  </si>
  <si>
    <t>Восстановлено покрытие автомобильной дороги на протяженности 0,207 км (выполнение 100%)</t>
  </si>
  <si>
    <t>Восстановлено покрытие автомобильной дороги на протяженности 0,287 км (выполнение 100%)</t>
  </si>
  <si>
    <t>Восстановлено покрытие автомобильной дороги на протяженности 0,521 км (выполнение 100%)</t>
  </si>
  <si>
    <t>Восстановлено покрытие автомобильной дороги на протяженности 0,45 км (выполнение 100%)</t>
  </si>
  <si>
    <t>Восстановлено покрытие автомобильной дороги на протяженности 0,255 км (выполнение 100%)</t>
  </si>
  <si>
    <t>Восстановлено покрытие автомобильной дороги на протяженности 0,17 км (выполнение 100%)</t>
  </si>
  <si>
    <t>Восстановлено покрытие автомобильной дороги на протяженности 0,285 км (выполнение 100%)</t>
  </si>
  <si>
    <t>Восстановлено покрытие автомобильной дороги на протяженности 0,16 км (выполнение 100%)</t>
  </si>
  <si>
    <t>Восстановлено покрытие автомобильной дороги на протяженности 0,15 км (выполнение 100%)</t>
  </si>
  <si>
    <t>Восстановлено покрытие автомобильной дороги на протяженности 0,4392 км (выполнение 100%)</t>
  </si>
  <si>
    <t>Восстановлено покрытие автомобильной дороги на протяженности 0,4125 км (выполнение 100%)</t>
  </si>
  <si>
    <t>Восстановлено покрытие автомобильной дороги на протяженности 0,65 км (выполнение 100%)</t>
  </si>
  <si>
    <t>Восстановлено покрытие автомобильной дороги на протяженности 0,35 км (выполнение 100%)</t>
  </si>
  <si>
    <t>Восстановлено покрытие автомобильной дороги на протяженности 1,632 км (выполнение 100%)</t>
  </si>
  <si>
    <t>Восстановлено покрытие автомобильной дороги на протяженности 0,191 км (выполнение 100%)</t>
  </si>
  <si>
    <t>Восстановлено покрытие автомобильной дороги на протяженности 0,323 км (выполнение 100%)</t>
  </si>
  <si>
    <t>Восстановлено покрытие автомобильной дороги на протяженности 0,308  км (выполнение 100%)</t>
  </si>
  <si>
    <t>Восстановлено покрытие автомобильной дороги на протяженности 0,356 км (выполнение 100%)</t>
  </si>
  <si>
    <t>Восстановлено покрытие автомобильной дороги на протяженности 0,165 км (выполнение 100%)</t>
  </si>
  <si>
    <t>Восстановлено покрытие автомобильной дороги на протяженности 0,25 км (выполнение 100%), экономия средств сложилась в рамках процедуры электронного аукциона</t>
  </si>
  <si>
    <t>Восстановлено покрытие автомобильной дороги на протяженности 0,1 км (выполнение 100%), экономия средств сложилась в рамках процедуры электронного аукциона</t>
  </si>
  <si>
    <t>Восстановлено покрытие автомобильной дороги на протяженности 0,1 км (выполнение 100%)</t>
  </si>
  <si>
    <t>Восстановлено покрытие автомобильной дороги на протяженности 0,12 км (выполнение 100%)</t>
  </si>
  <si>
    <t>Восстановлено покрытие автомобильной дороги на протяженности 0,37 км (выполнение 100%)</t>
  </si>
  <si>
    <t>Восстановлено покрытие автомобильной дороги на протяженности 0,92 км (выполнение 100%), экономия средств сложилась в рамках процедуры электронного аукциона</t>
  </si>
  <si>
    <t>Восстановлено покрытие автомобильной дороги на протяженности 0,29 км (выполнение 100%)</t>
  </si>
  <si>
    <t>Восстановлено покрытие автомобильной дороги на протяженности 0,41 км (выполнение 100%)</t>
  </si>
  <si>
    <t>Работы по восстановлению покрытия автомобильной дороги на протяженности 1,03 выполнены, но не приняты в связи с наличием у заказчика претензий к качеству выполненных работ, в настоящее время в Арбитражном суде рассматривается дело о взыскании с администрации поселения оплаты по муниципальному контракту</t>
  </si>
  <si>
    <t>Восстановлено покрытие автомобильной дороги на протяженности 0,257 км (выполнение 100%)</t>
  </si>
  <si>
    <t>Восстановлено покрытие автомобильной дороги на протяженности 0,349 км (выполнение 100%)</t>
  </si>
  <si>
    <t>Восстановлено покрытие автомобильной дороги на протяженности 0,233 км (выполнение 100%)</t>
  </si>
  <si>
    <t>Восстановлено покрытие автомобильной дороги на протяженности 0,11 км (выполнение 100%)</t>
  </si>
  <si>
    <t>Восстановлено покрытие автомобильной дороги на протяженности 0,357 км (выполнение 100%)</t>
  </si>
  <si>
    <t>Восстановлено покрытие автомобильной дороги на 
протяженности 0,124 км (выполнение 100%)</t>
  </si>
  <si>
    <t>Восстановлено покрытие автомобильной дороги на протяженности 0,279 км (выполнение 100%)</t>
  </si>
  <si>
    <t>Восстановлено покрытие автомобильной дороги на протяженности 0,9 км (выполнение 100%)</t>
  </si>
  <si>
    <t>Восстановлено покрытие автомобильной дороги на протяженности 0,1975 км (выполнение 100%)</t>
  </si>
  <si>
    <t>Работы по восстановлению покрытия автомобильной дороги на протяженности 0,432 км не выполнены, контракт расторгнут в связи с  некачественно составленной сметой (отсутствие  у завода-изготовителя плит, заложенных в первоначальной смете, и необходимостью изменения сметы, увеличения стоимости работ)</t>
  </si>
  <si>
    <t>Восстановлено покрытие автомобильной дороги на протяженности 0,155 км (выполнение 100%)</t>
  </si>
  <si>
    <t>Восстановлено покрытие автомобильной дороги на протяженности 0,44 км (выполнение 100%)</t>
  </si>
  <si>
    <t>Восстановлено покрытие автомобильной дороги на протяженности 0,178 км (выполнение 100%)</t>
  </si>
  <si>
    <t>Восстановлено покрытие автомобильной дороги на протяженности 0,245 км (выполнение 100%)</t>
  </si>
  <si>
    <t>Восстановлено покрытие автомобильной дороги на протяженности 0,136 км (выполнение 100%)</t>
  </si>
  <si>
    <t>Восстановлено покрытие автомобильной дороги на протяженности 0,305 км (выполнение 100%)</t>
  </si>
  <si>
    <t>Восстановлено покрытие автомобильной дороги на протяженности 0,208 км (выполнение 100%)</t>
  </si>
  <si>
    <t>Восстановлено покрытие автомобильной дороги на протяженности 0,125 км (выполнение 100%)</t>
  </si>
  <si>
    <t>Восстановлено покрытие автомобильной дороги на протяженности 0,2905 км (выполнение 100%)</t>
  </si>
  <si>
    <t>Восстановлено покрытие автомобильной дороги на протяженности 0,102 км (выполнение 100%)</t>
  </si>
  <si>
    <t>Восстановлено покрытие автомобильной дороги на протяженности 0,324 км (выполнение 100%)</t>
  </si>
  <si>
    <t>Восстановлено покрытие автомобильной дороги на протяженности 0,123 км (выполнение 100%)</t>
  </si>
  <si>
    <t>Восстановлено покрытие автомобильной дороги на протяженности 0,108 км (выполнение 100%)</t>
  </si>
  <si>
    <t>Восстановлено покрытие автомобильной дороги на протяженности 0,243 км (выполнение 100%)</t>
  </si>
  <si>
    <t>Восстановлено покрытие автомобильной дороги на протяженности 0,262 км (выполнение 100%)</t>
  </si>
  <si>
    <t>Восстановлено покрытие автомобильной дороги на протяженности 0,205 км (выполнение 100%)</t>
  </si>
  <si>
    <t>Восстановлено покрытие автомобильной дороги на протяженности 0,815 км (выполнение 100%)</t>
  </si>
  <si>
    <t>Восстановлено покрытие автомобильной дороги на протяженности 0,715 км (выполнение 100%)</t>
  </si>
  <si>
    <t>Восстановлено покрытие автомобильной дороги на протяженности 1,498 км (выполнение 100%)</t>
  </si>
  <si>
    <t>Восстановлено покрытие автомобильной дороги на протяженности  0,405 км (выполнение 100%)</t>
  </si>
  <si>
    <t>Восстановлено покрытие автомобильной дороги на протяженности 0,313 км (выполнение 100%)</t>
  </si>
  <si>
    <t>Восстановлено покрытие автомобильной дороги на протяженности 0,56 км (выполнение 100%)</t>
  </si>
  <si>
    <t>Восстановлено покрытие автомобильной дороги на протяженности 0,89 км (выполнение 100%)</t>
  </si>
  <si>
    <t>Восстановлено покрытие автомобильной дороги на протяженности 1,676 км (выполнение 100%)</t>
  </si>
  <si>
    <t>Восстановлено покрытие автомобильной дороги на протяженности 0,057 км (выполнение 100%)</t>
  </si>
  <si>
    <t>Восстановлено покрытие автомобильной дороги на протяженности 0,3007 км (выполнение 100%)</t>
  </si>
  <si>
    <t>Восстановлено покрытие автомобильной дороги на протяженности 0,626 км (выполнение 100%)</t>
  </si>
  <si>
    <t>Восстановлено покрытие автомобильной дороги на протяженности 0,53 км (выполнение 100%)</t>
  </si>
  <si>
    <t>Восстановлено покрытие автомобильной дороги на протяженности 0,565 км (выполнение 100%)</t>
  </si>
  <si>
    <t>Восстановлено покрытие автомобильной дороги на протяженности 0,552 км (выполнение 100%)</t>
  </si>
  <si>
    <t>Восстановлено покрытие автомобильной дороги на протяженности 0,941 км (выполнение 100%)</t>
  </si>
  <si>
    <t xml:space="preserve">Работы по восстановлению покрытия автомобильной дороги на 
протяженности 1,4 км не выполнены, подрядной организацией  работы не выполнены согласно техзаданию (контракты расторгнуты 26.01.2021)
</t>
  </si>
  <si>
    <t>Работы по восстановлению покрытия автомобильной дороги на 
протяженности 0,9685 км не выполнены, подрядной организацией  работы не выполнены согласно техзаданию (контракты расторгнуты 26.01.2021)</t>
  </si>
  <si>
    <t>Нераспределенный остаток средств не израсходован</t>
  </si>
  <si>
    <t>Осуществлен ремонт автомобильной дороги общего пользования местного значения Киров – Советск – Пасегово – Стрижи в Кирово-Чепецком районе</t>
  </si>
  <si>
    <t>Осуществлен ремонт автомобильной дороги общего пользования местного значения Орлов – полигон ТБО в Орловском районе</t>
  </si>
  <si>
    <t>Осуществлен ремонт автомобильных дорог по улицам Пролетарская, Тукмачева, Октябрьская в границах Омутнинского городского поселения</t>
  </si>
  <si>
    <t>Осуществлен ремонт автомобильной дороги по улице Советская в границах Фаленского городского поселения</t>
  </si>
  <si>
    <t>Обеспечено содержание улично-дорожной сети в границах муниципального образования «Город Киров». Недоосвоение средств вызвано сезонностью проводимых работ по содержанию.</t>
  </si>
  <si>
    <t>Обеспечена сохранность автомобильных дорог регионального или межмуниципального значения</t>
  </si>
  <si>
    <t>Обеспечена транспортная безопасность объектов транспортной инфраструктуры</t>
  </si>
  <si>
    <t>Восстановлено покрытие автомобильной дороги на протяженности 0,735 км (выполнение 100%)</t>
  </si>
  <si>
    <t>Восстановлено покрытие автомобильной дороги на протяженности 0,780 км (выполнение 100%)</t>
  </si>
  <si>
    <t>Восстановлено покрытие автомобильной дороги на протяженности 1,171 км (выполнение 100%)</t>
  </si>
  <si>
    <t>Восстановлено покрытие автомобильной дороги на протяженности 0,235 км (выполнение 100%)</t>
  </si>
  <si>
    <t>Восстановлено покрытие автомобильной дороги на протяженности 0,350 км (выполнение 100%)</t>
  </si>
  <si>
    <t>Восстановлено покрытие автомобильной дороги на протяженности 0,378 км (выполнение 100%)</t>
  </si>
  <si>
    <t>Восстановлено покрытие автомобильной дороги на протяженности 0,201 км (выполнение 100%)</t>
  </si>
  <si>
    <t>Восстановлено покрытие автомобильной дороги на протяженности 0,311 км (выполнение 100%)</t>
  </si>
  <si>
    <t>Восстановлено покрытие автомобильной дороги на протяженности 1,069 км (выполнение 100%)</t>
  </si>
  <si>
    <t>Восстановлено покрытие автомобильной дороги на протяженности 0,260 км (выполнение 100%)</t>
  </si>
  <si>
    <t>Восстановлено покрытие автомобильной дороги на протяженности 0,228 км (выполнение 100%)</t>
  </si>
  <si>
    <t>Восстановлено покрытие автомобильной дороги на протяженности 1,015 км (выполнение 100%)</t>
  </si>
  <si>
    <t>Восстановлено покрытие автомобильной дороги на протяженности 0,176 км (выполнение 100%)</t>
  </si>
  <si>
    <t>Восстановлено покрытие автомобильной дороги на протяженности 0,589 км (выполнение 100%)</t>
  </si>
  <si>
    <t>Восстановлено покрытие автомобильной дороги на протяженности 0,535 км (выполнение 100%)</t>
  </si>
  <si>
    <t>Восстановлено покрытие автомобильной дороги на протяженности 1,800 км (выполнение 100%)</t>
  </si>
  <si>
    <t>Восстановлено покрытие автомобильной дороги на протяженности 1,380 км (выполнение 100%)</t>
  </si>
  <si>
    <t>Восстановлено покрытие автомобильной дороги на протяженности 0,160 км (выполнение 100%)</t>
  </si>
  <si>
    <t>Восстановлено покрытие автомобильной дороги на протяженности 0,289 км (выполнение 100%)</t>
  </si>
  <si>
    <t>Восстановлено покрытие автомобильной дороги на протяженности 0,573 км (выполнение 100%)</t>
  </si>
  <si>
    <t>Восстановлено покрытие автомобильной дороги на протяженности 0,210 км (выполнение 100%)</t>
  </si>
  <si>
    <t>Восстановлено покрытие автомобильной дороги на протяженности 0,755 км (выполнение 100%)</t>
  </si>
  <si>
    <t>Восстановлено покрытие автомобильной дороги на протяженности 0,491 км (выполнение 100%)</t>
  </si>
  <si>
    <t>Восстановлено покрытие автомобильной дороги на протяженности 0,520 км (выполнение 100%)</t>
  </si>
  <si>
    <t>Восстановлено покрытие автомобильной дороги на протяженности 0,640 км (выполнение 100%)</t>
  </si>
  <si>
    <t>Восстановлено покрытие автомобильной дороги на протяженности 0,470 км (выполнение 100%)</t>
  </si>
  <si>
    <t>Восстановлено покрытие автомобильной дороги на протяженности 0,360 км (выполнение 100%)</t>
  </si>
  <si>
    <t>Восстановлено покрытие автомобильной дороги на протяженности 0,750 км (выполнение 100%)</t>
  </si>
  <si>
    <t>Восстановлено покрытие автомобильной дороги на протяженности 0,370 км (выполнение 100%)</t>
  </si>
  <si>
    <t>Восстановлено покрытие автомобильной дороги на протяженности 0,693 км (выполнение 100%)</t>
  </si>
  <si>
    <t>Восстановлено покрытие автомобильной дороги на протяженности 0,290 км (выполнение 100%)</t>
  </si>
  <si>
    <t>Восстановлено покрытие автомобильной дороги на протяженности 0,480 км (выполнение 100%)</t>
  </si>
  <si>
    <t>Восстановлено покрытие автомобильной дороги на протяженности 0,633 км (выполнение 100%)</t>
  </si>
  <si>
    <t>Восстановлено покрытие автомобильной дороги на протяженности 0,498 км (выполнение 100%)</t>
  </si>
  <si>
    <t>Восстановлено покрытие автомобильной дороги на протяженности 0,721 км (выполнение 100%)</t>
  </si>
  <si>
    <t>Восстановлено покрытие автомобильной дороги на протяженности 0,775 км (выполнение 100%)</t>
  </si>
  <si>
    <t>Восстановлено покрытие автомобильной дороги на протяженности 0,268 км (выполнение 100%)</t>
  </si>
  <si>
    <t>Восстановлено покрытие автомобильной дороги на протяженности 0,445 км (выполнение 100%)</t>
  </si>
  <si>
    <t>Восстановлено покрытие автомобильной дороги на протяженности 0,740 км (выполнение 100%)</t>
  </si>
  <si>
    <t>Восстановлено покрытие автомобильной дороги на протяженности 0,510 км (выполнение 100%)</t>
  </si>
  <si>
    <t>Восстановлено покрытие автомобильной дороги на протяженности 0,380 км (выполнение 100%)</t>
  </si>
  <si>
    <t>Восстановлено покрытие автомобильной дороги на протяженности 0,316 км (выполнение 100%)</t>
  </si>
  <si>
    <t>Восстановлено покрытие автомобильной дороги на протяженности 0,449 км (выполнение 100%)</t>
  </si>
  <si>
    <t>Восстановлено покрытие автомобильной дороги на протяженности 0,451 км (выполнение 100%)</t>
  </si>
  <si>
    <t>Восстановлено покрытие автомобильной дороги по ул. Дружбы на протяженности 0,522 км и автомобильной дороги по пер. Дружбы на протяженности 0,200 км (выполнение 100%)</t>
  </si>
  <si>
    <t>Восстановлено покрытие автомобильной дороги на протяженности 0,321 км (выполнение 100%)</t>
  </si>
  <si>
    <t>Восстановлено покрытие автомобильной дороги на протяженности 0,365 км (выполнение 100%)</t>
  </si>
  <si>
    <t>Восстановлено покрытие автомобильной дороги на протяженности 0,988 км (выполнение 100%)</t>
  </si>
  <si>
    <t>Восстановлено покрытие автомобильной дороги на протяженности 0,672 км (выполнение 100%)</t>
  </si>
  <si>
    <t>Восстановлено покрытие автомобильной дороги на протяженности 3,19 км (выполнение 100%)</t>
  </si>
  <si>
    <t>Восстановлено покрытие автомобильной дороги на протяженности 0,669 км (выполнение 100%)</t>
  </si>
  <si>
    <t>Восстановлено покрытие автомобильной дороги на протяженности 1,477 км (выполнение 100%)</t>
  </si>
  <si>
    <t>Восстановлено покрытие автомобильной дороги на протяженности 0,812 км (выполнение 100%)</t>
  </si>
  <si>
    <t>Восстановлено покрытие автомобильной дороги на протяженности 1,67 км (выполнение 100%)</t>
  </si>
  <si>
    <t>Восстановлено покрытие автомобильной дороги на протяженности 0,194 км (выполнение 100%)</t>
  </si>
  <si>
    <t>Восстановлено покрытие автомобильной дороги на протяженности 0,512 км (выполнение 100%)</t>
  </si>
  <si>
    <t>Восстановлено покрытие автомобильной дороги на протяженности 0,485 км (выполнение 100%)</t>
  </si>
  <si>
    <t>Восстановлено покрытие автомобильной дороги на протяженности 0,564 км (выполнение 100%)</t>
  </si>
  <si>
    <t>Восстановлено покрытие автомобильной дороги на протяженности 0,555 км (выполнение 100%)</t>
  </si>
  <si>
    <t>Восстановлено покрытие автомобильной дороги на протяженности 0,442 км (выполнение 100%)</t>
  </si>
  <si>
    <t>Восстановлено покрытие автомобильной дороги на протяженности 0,918 км (выполнение 100%)</t>
  </si>
  <si>
    <t>Восстановлено покрытие автомобильной дороги на протяженности 0,496 км (выполнение 100%)</t>
  </si>
  <si>
    <t>Восстановлено покрытие автомобильной дороги на протяженности 0,209 км (выполнение 100%)</t>
  </si>
  <si>
    <t>Восстановлено покрытие автомобильной дороги на протяженности 0,517 км (выполнение 100%)</t>
  </si>
  <si>
    <t>Восстановлено покрытие автомобильной дороги на протяженности 0,867 км (выполнение 100%)</t>
  </si>
  <si>
    <t>Восстановлено покрытие автомобильной дороги на протяженности 0,361 км (выполнение 100%)</t>
  </si>
  <si>
    <t>Восстановлено покрытие автомобильной дороги на протяженности 0,222 км (выполнение 100%)</t>
  </si>
  <si>
    <t>Восстановлено покрытие автомобильной дороги на протяженности 0,546 км (выполнение 100%)</t>
  </si>
  <si>
    <t>Восстановлено покрытие автомобильной дороги на протяженности 0,661 км (выполнение 100%)</t>
  </si>
  <si>
    <t>Восстановлено покрытие автомобильной дороги на протяженности 0,389 км (выполнение 100%)</t>
  </si>
  <si>
    <t>Восстановлено покрытие автомобильной дороги на протяженности 0,412 км (выполнение 100%)</t>
  </si>
  <si>
    <t>Восстановлено покрытие автомобильной дороги на протяженности 0,799 км (выполнение 100%)</t>
  </si>
  <si>
    <t>Восстановлено покрытие автомобильной дороги на протяженности 0,593 км (выполнение 100%)</t>
  </si>
  <si>
    <t>Выполнены работы по капитальному ремонту автомобильной дороги на протяженности 0,633 км (выполнение 100%)</t>
  </si>
  <si>
    <t>Выполнены работы по капитальному ремонту автомобильной дороги на протяженности 2,184 км (выполнение 100%)</t>
  </si>
  <si>
    <t>Восстановлено покрытие автомобильной дороги на протяженности 0,333 км (выполнение 100%)</t>
  </si>
  <si>
    <t>Восстановлено покрытие автомобильной дороги на протяженности 0,181 км (выполнение 100%)</t>
  </si>
  <si>
    <t>Нераспределенный остаток средств не израсходован, работы по содержанию не выполнялись</t>
  </si>
  <si>
    <t xml:space="preserve"> Работы по реконструкции автомобильной дороги от ул. Ленина до ж/д переезда «Боёво» (участок автодороги ул. Братьев Васнецовых, включая перекресток с автодорогой по ул. 60 лет Октября и по ул. Алексея Некрасова, и перекресток с автодорогой по пр. Мира) в г. Кирово-Чепецк Кировской области не завершены в связи с неточностями проектной документации и необходимостью ее доработки</t>
  </si>
  <si>
    <t xml:space="preserve">Восстановлено покрытие автомобильной дороги на
протяженности 0,45 км (выполнение 100%), снижение стоимости контракта по факту выполненных работ
</t>
  </si>
  <si>
    <t>Объект не введен в эксплуатацию в связи с нарушением подрядной организацией сроков, предусмотренных контрактом</t>
  </si>
  <si>
    <t>Выполнены работы по разработке проектной документации на устройство 4 пешеходных переходов, объекты не введены в эксплуатацию в 2020 году в связи с неисполнением подрядной организации обязательств, предусмотренных контрактами</t>
  </si>
  <si>
    <t>Объекты не введены в эксплуатацию в связи с нарушением подрядной организацией сроков, предусмотренных контрактом</t>
  </si>
  <si>
    <t>Обеспечено обслуживание комплексов фото- и видеофиксации на автомобильных дорогах Кировской области регионального и межмуниципального значения. Низкое освоение связано со значительно меньшим запланированного количеством работающих стационарных комплексов фотовидеофиксации, что повлекло снижение запланированных расходов</t>
  </si>
  <si>
    <t>Субсидия предоставлена ОАО "КировПассажирАвтотранс" на финансовое обеспечение затрат  в результате снижения пассажиропотока на регулярных перевозках.Предприятие продолжает осуществлять пассажирские перевозки.Сохранено количество маршрутов регулярных перевозок по состоянию на 31.12.2020 на уровне  100% маршрутов регулярных перевозок, которые были по состоянию на 01.04.2020 (27 маршрутов) (выполнение мероприятия составило 111,1% при плане 90%)</t>
  </si>
  <si>
    <t>Погашение лизинговых платежей за 15 троллейбусов, приобретенных в 4 квартале 2019 года.Сумма лизинговых платежей скорректирована для оплаты в 2021 году.</t>
  </si>
  <si>
    <t>Субсидия предоставлена АО "Аэропорт Победилово" из областного бюджета на финансовое обеспечение затрат в связи с осуществлением ими наземного и аэропортового (аэродромного) обслуживания воздушных судов в 2020 году.Сохранено и увеличено количество рабочих мест по состоянию на 01.12.2020  на уровне 114,1% от числа мест, имевшихся по состоянию на 01.04.2020 (278 рабочих мест)</t>
  </si>
  <si>
    <t>Обеспечена работа специальных технических средств, установленных на автомобильных дорогах общего пользования местного значения. Осуществлена обработка и рассылка постановлений органов государственного контроля (надзора) об административных правонарушениях, выявленных с помощью указанных средств.</t>
  </si>
  <si>
    <t>Осуществляется обработка и рассылка постановлений органов государственного контроля (надзора) об административных правонарушениях в области дорожного движения. Низкое освоение связано со значительно меньшим запланированного количеством работающих стационарных комплексов фотовидеофиксации, что повлекло снижение запланированных расходов</t>
  </si>
  <si>
    <t>Выполнены работы по ремонту на автомобильных дорогах общего пользования регионального или межмуниципального значения, входящих в Кировскую городскую агломерацию на участках протяженностью 5,55 км (выполнение 100%)</t>
  </si>
  <si>
    <t>Выполняются работы по приведению в нормативное состояние автомобильных дорог общего пользования регионального или межмуниципального значения на участках протяженностью 108,588 км дорог (выполнение 100%)</t>
  </si>
  <si>
    <t>Подведомственным министерству КОГБУ «ЦСРИРиСУ» в 2019 году закуплено 74 стационарных комплекса фотовидеофиксации, на рубежах контроля установлено 49 стационарных комплексов фотовидеофиксации (26 изъяты в рамках уголовного дела).   В процессе ввода в эксплуатацию и проведения пуско-наладочных работ КОГБУ «ЦСРИРиСУ» выявлен ряд скрытых недостатков стационарных комплексов фотовидеофиксации, проведена претензионная работа с поставщиком. В связи с отказом поставщика в признании претензии 21.10.2020 КОГБУ «ЦСРИРиСУ» направлены иски в арбитражный суд, назначены предварительные судебные заседания. 
В 2020 году проведена  закупка 34 стационарных комплексов фотовидеофиксации.  В связи с несоответствием поставленных стационарных комплексов фотовидеофиксации техническому заданию, контракт был расторгнут.</t>
  </si>
  <si>
    <t>Разработана проектная документация, экономия по факту выполненных работ</t>
  </si>
  <si>
    <t>Количество запланированных в отчетном году мероприятий</t>
  </si>
  <si>
    <t>Количество выполненных в срок мероприятий</t>
  </si>
  <si>
    <t>Ремонт автомобильной дороги г. Киров – г. Малмыж – г. Вятские Поляны – дер. Парфеновщина в Куменском районе</t>
  </si>
  <si>
    <t>Глава Верхошижемского района
Комаров В.С.</t>
  </si>
  <si>
    <t xml:space="preserve">Обеспечено привлечение инвестиций получателями налоговых льгот в части приведения автомобильных дорог в нормативное состояние.          Данные приведены по оценке налоговых льгот. </t>
  </si>
  <si>
    <t xml:space="preserve">Обеспечено привлечение инвестиций получателями налоговых льгот, основной вид экономической деятельности которых относится к вспомогательной деятельности воздушного транспорта. Данные приведены по оценке налоговых льгот. </t>
  </si>
  <si>
    <t>Восстановлено покрытие автомобильной дороги на протяженности  0,764 км (выполнение 100%)</t>
  </si>
  <si>
    <t>Восстановлено покрытие автомобильной дороги на протяженности 1,254 км (выполнение 100%)</t>
  </si>
  <si>
    <t>Восстановлено покрытие автомобильной дороги на протяженности 1,436 км (выполнение 100%)</t>
  </si>
  <si>
    <t>Восстановлено покрытие автомобильной дороги на протяженности 5,038 км (выполнение 100%)</t>
  </si>
  <si>
    <t>Восстановлено покрытие автомобильной дороги на протяженности 0,440 км (выполнение 100%)</t>
  </si>
  <si>
    <t>Восстановлено покрытие автомобильной дороги на протяженности 1,298 км (выполнение 100%)</t>
  </si>
  <si>
    <t>Восстановлено покрытие автомобильной дороги на протяженности 8,750 км (выполнение 100%)</t>
  </si>
  <si>
    <t>Восстановлено покрытие автомобильной дороги на протяженности 1,207 км (выполнение 100%)</t>
  </si>
  <si>
    <t>Восстановлено покрытие автомобильной дороги на протяженности 0,69 км (выполнение 100%)</t>
  </si>
  <si>
    <t>Восстановлено покрытие автомобильной дороги на протяженности 3,75 км (выполнение 100%)</t>
  </si>
  <si>
    <t>Восстановлено покрытие автомобильной дороги на протяженности 1,384 км (выполнение 100%)</t>
  </si>
  <si>
    <t>Восстановлено покрытие автомобильной дороги на протяженности 0,124 км (выполнение 100%)</t>
  </si>
  <si>
    <t>3.2.1.1.82</t>
  </si>
  <si>
    <t>3.2.1.1.83</t>
  </si>
  <si>
    <t>3.2.1.1.84</t>
  </si>
  <si>
    <t>3.2.1.1.85</t>
  </si>
  <si>
    <t>Обеспечено повышение уровня  безопасности дорожного движения на улично-дорожной сети г. Кирова, недоосвоение средств связано с поздним высвобождением средств за счет снижения фактической стоимости контрактов по выполненным работам по ремонту улично-дорожной сети, а также с невыполнением подрядной организацией условий контракта.</t>
  </si>
  <si>
    <t>Капитальный ремонт кольцевой развязки ул. Проезжая и ул. П.Корчагина в г. Кирове</t>
  </si>
  <si>
    <t>Работы по капитальному ремонту автомобильной дороги на протяженности 0,120 км не выполнены в связи с необходимостью доработки проектной документации</t>
  </si>
  <si>
    <t>3.2.1.1.87</t>
  </si>
  <si>
    <t>Проверка достоверности определения сметной стоимости объекта «Строительство автомобильной дороги Киров – Котлас – Архангельск, участок Опарино – Альмеж в Кировской области»</t>
  </si>
  <si>
    <t>Проверка достоверности определения сметной стоимости не проведена</t>
  </si>
  <si>
    <t>1.1.1.3</t>
  </si>
  <si>
    <t>Разработан проект освоения лесов, откорректирована проектно-сметная документация, технический план не изготовлен, его составление осуществляется на завершающем этапе строительства</t>
  </si>
  <si>
    <t>заместитель министра
Ю.А. Шевелев,
директор КОГКУ «Дорожный комитет Кировской области»
В.А. Криницын,
и.о. министра информационных технологий и связи Кировской области 
А.В. Сухих,
и.о. директора КОГБУ «Центр стратегического развития информационных ресурсов и систем управления»
А.В. Ганичев</t>
  </si>
  <si>
    <t>и.о. министра информационных технологий и связи Кировской области
А.В. Сухих,
и.о. директора КОГБУ «Центр стратегического развития информационных ресурсов и систем управления»
А.В. Ганичев</t>
  </si>
  <si>
    <t>Восстановлено покрытие автомобильной дороги на протяженности 0,17 км, мероприятие реализовано за счет дополнительных средств, выделенных из резервного фонда Российской Федерации</t>
  </si>
  <si>
    <t>Восстановлено покрытие автомобильной дороги на протяженности 0,59 км, мероприятие реализовано за счет дополнительных средств, выделенных из резервного фонда Российской Федерации</t>
  </si>
  <si>
    <t>Восстановлено покрытие автомобильной дороги на протяженности 0,83 км, мероприятие реализовано за счет дополнительных средств, выделенных из резервного фонда Российской Федерации</t>
  </si>
  <si>
    <t>Восстановлено покрытие автомобильной дороги на протяженности 0,49 км, мероприятие реализовано за счет дополнительных средств, выделенных из резервного фонда Российской Федерации</t>
  </si>
  <si>
    <t>Восстановлено покрытие автомобильной дороги на протяженности 0,93 км, мероприятие реализовано за счет дополнительных средств, выделенных из резервного фонда Российской Федерации</t>
  </si>
  <si>
    <t>Обеспечено повышение уровня безопасности дорожного движения на улично-дорожной сети г. Слободской</t>
  </si>
  <si>
    <t>Установлено на рубежах контроля на автомобильных дорогах общего пользования местного значения 12 комплексов автоматической фото-, видеофиксации нарушений ПДД из планируемых 59 шт. (выполнение 20,3%). Снижение относительно плановых значений связано со снятием средств на реализацию мероприятия, а также в связи с отказом муниципальных образований в его реализации.</t>
  </si>
  <si>
    <t>Возмещение недополученных доходов от перевозки пассажиров льготных категорий за декабрь 2019 года и 11 месяцев 2020 года . Перевезено льготных категорий граждан на городских и пригородных маршрутах за декабрь 2019 года 0,9 млн.человек, за 11 месяцев 2020 года 6,4 млн.человек. По итогам 2020 года количество перевезенных пассажиров, имеющих право на льготный проезд, составило 7 млн.человек (выполнение мероприятия составило 70% при плане 10 млн. человек)</t>
  </si>
  <si>
    <t>В Кировской области проведено областное родительское собрание с родителями по вопросам профилактики детского дорожно-транспортного травматизма в апреле, мае, июне, июле, сентябре 2020 года.</t>
  </si>
  <si>
    <t>В Кировскую область поставлены технические средства обучения, наглядные учебные и методические материалы для организаций, осуществляющих обучение детей, работу по профилактике детского дорожно-транспортного травматизма</t>
  </si>
  <si>
    <t>В Кировской области выполнены мероприятия по развитию  системы организации движения транспортных средств и пешеходов, повышению безопасности дорожных условий (нанесена горизонтальная разметка, установлены дорожные знаки, искусственные неровности, пешеходные ограждения и светофорные объекты).</t>
  </si>
  <si>
    <t>В Кировской области утвержден ежегодный межведомственный план мероприятий по освещению в средствах массовой информации вопросов безопасности дорожного движения</t>
  </si>
  <si>
    <t>Проведен региональный этап конкурса «Безопасное колесо» и всероссийский в формате он-лайн, первенство по автомногоборью отменено</t>
  </si>
  <si>
    <t xml:space="preserve">Осуществлены контрольные мероприятия в рамках регионального государственного контроля в сфере перевозок пассажиров и багажа легковым такси. За 2020 год было проведено 48  мероприятий по контролю без взаимодействия с юридическими лицами, индивидуальными предпринимателями, осуществляющими деятельность по оказанию услуг по перевозке пассажиров и багажа легковым такси, требований, предусмотренных статьей 9 Федерального закона от 21.04.2011 № 69-ФЗ и 3 внеплановых проверки. Плановые проверки индивидуальных предпринимателей и юридических лиц не проводились на основании статьи 26.2 Федерального закона от 26.12.2008 № 294-ФЗ </t>
  </si>
  <si>
    <t xml:space="preserve">Начальник управления транспортного комплекса министерства транспорта Кировской области И.О. Рычков, начальник УГИБДД УМВД по Кировской области А.Н. Власов, управление массовых коммуникации Кировской области, и.о. начальника управления массовых коммуникаций Кировской области Е.В. Сарманова, министр здравоохранения Кировской области А.В. Черняев, руководитель администрации Губернатора и Правительства Кировской области М.С. Финченко, министр образования Кировской области О.Н. Рысева, директор КОГКУ "Дорожный комитет Кировской области", В.А. Криницын
</t>
  </si>
  <si>
    <t xml:space="preserve">Начальник управления транспортного комплекса министерства транспорта Кировской области И.О. Рычков, и.о. начальника управления массовых коммуникаций Кировской области Е.В. Сарманова, начальник УГИБДД УМВД по Кировской области А.Н. Власов
</t>
  </si>
  <si>
    <t xml:space="preserve">Министр здравоохранения Кировской области А.В. Черняев
</t>
  </si>
  <si>
    <t xml:space="preserve">В Кировской области проведены тематические занятия по профилактике детского дорожно-транспортного травматизма на базе лечебных учреждений, родильных домов и перинатальных центров (49 тренингов, 134 человека обучено). Повышен уровень информированности детей о правилах дорожного движения.
</t>
  </si>
  <si>
    <t xml:space="preserve">Приобретены в районные медицинские учреждения оборудования для выявления состояния опьянения в результате употребления наркотических средств, психотропных или иных вызывающих опьянение веществ (закуплено 9 хроматографов). Повышена эффективность выявления состояния опьянения в результате употребления наркотических средств, психотропных или иных вызывающих опьянение веществ.
</t>
  </si>
  <si>
    <t>в бюджете</t>
  </si>
  <si>
    <t>Объект введен в эксплуатацию. Улучшена дорожно-транспортная обстановка, ликвидировано место концентрации дорожно-транспортных происшествий</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</si>
</sst>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1" formatCode="_-* #,##0\ _₽_-;\-* #,##0\ _₽_-;_-* &quot;-&quot;\ _₽_-;_-@_-"/>
    <numFmt numFmtId="43" formatCode="_-* #,##0.00\ _₽_-;\-* #,##0.00\ _₽_-;_-* &quot;-&quot;??\ _₽_-;_-@_-"/>
    <numFmt numFmtId="164" formatCode="_-* #,##0.00000\ _₽_-;\-* #,##0.00000\ _₽_-;_-* &quot;-&quot;??\ _₽_-;_-@_-"/>
    <numFmt numFmtId="165" formatCode="_-* #,##0.00000\ _₽_-;\-* #,##0.00000\ _₽_-;_-* &quot;-&quot;?????\ _₽_-;_-@_-"/>
    <numFmt numFmtId="166" formatCode="#,##0.000"/>
    <numFmt numFmtId="167" formatCode="#,##0.0000"/>
    <numFmt numFmtId="168" formatCode="_-* #,##0.000\ _₽_-;\-* #,##0.000\ _₽_-;_-* &quot;-&quot;??\ _₽_-;_-@_-"/>
  </numFmts>
  <fonts count="24" x14ac:knownFonts="1">
    <font>
      <sz val="10"/>
      <name val="Arial"/>
    </font>
    <font>
      <sz val="11"/>
      <color theme="1"/>
      <name val="Calibri"/>
      <family val="2"/>
      <charset val="204"/>
      <scheme val="minor"/>
    </font>
    <font>
      <sz val="9"/>
      <color theme="1"/>
      <name val="Times New Roman"/>
      <family val="2"/>
      <charset val="204"/>
    </font>
    <font>
      <sz val="8"/>
      <name val="Arial"/>
      <family val="2"/>
      <charset val="204"/>
    </font>
    <font>
      <sz val="10"/>
      <name val="Times New Roman"/>
      <family val="1"/>
      <charset val="204"/>
    </font>
    <font>
      <sz val="9"/>
      <name val="Times New Roman"/>
      <family val="1"/>
      <charset val="204"/>
    </font>
    <font>
      <sz val="10"/>
      <color indexed="10"/>
      <name val="Arial"/>
      <family val="2"/>
      <charset val="204"/>
    </font>
    <font>
      <sz val="10"/>
      <name val="Arial"/>
      <family val="2"/>
      <charset val="204"/>
    </font>
    <font>
      <sz val="11"/>
      <name val="Angsana New"/>
      <family val="1"/>
    </font>
    <font>
      <sz val="11"/>
      <name val="Arial"/>
      <family val="2"/>
      <charset val="204"/>
    </font>
    <font>
      <sz val="10"/>
      <color theme="1"/>
      <name val="Arial Cyr"/>
      <family val="2"/>
      <charset val="204"/>
    </font>
    <font>
      <sz val="10"/>
      <name val="Arial"/>
      <family val="2"/>
      <charset val="204"/>
    </font>
    <font>
      <b/>
      <sz val="12"/>
      <name val="Times New Roman"/>
      <family val="1"/>
      <charset val="204"/>
    </font>
    <font>
      <sz val="8"/>
      <name val="Times New Roman"/>
      <family val="1"/>
      <charset val="204"/>
    </font>
    <font>
      <sz val="11"/>
      <name val="Times New Roman"/>
      <family val="1"/>
      <charset val="204"/>
    </font>
    <font>
      <sz val="11"/>
      <name val="Calibri"/>
      <family val="2"/>
      <scheme val="minor"/>
    </font>
    <font>
      <b/>
      <sz val="14"/>
      <color rgb="FF000000"/>
      <name val="Calibri"/>
      <family val="2"/>
      <charset val="204"/>
      <scheme val="minor"/>
    </font>
    <font>
      <sz val="11"/>
      <color rgb="FF000000"/>
      <name val="Calibri"/>
      <family val="2"/>
      <charset val="204"/>
      <scheme val="minor"/>
    </font>
    <font>
      <b/>
      <sz val="11"/>
      <color rgb="FF000000"/>
      <name val="Calibri"/>
      <family val="2"/>
      <charset val="204"/>
      <scheme val="minor"/>
    </font>
    <font>
      <b/>
      <sz val="14"/>
      <color rgb="FF000000"/>
      <name val="Calibri"/>
      <family val="2"/>
      <charset val="204"/>
      <scheme val="minor"/>
    </font>
    <font>
      <sz val="11"/>
      <color rgb="FF000000"/>
      <name val="Calibri"/>
      <family val="2"/>
      <charset val="204"/>
      <scheme val="minor"/>
    </font>
    <font>
      <b/>
      <sz val="11"/>
      <color rgb="FF000000"/>
      <name val="Calibri"/>
      <family val="2"/>
      <charset val="204"/>
      <scheme val="minor"/>
    </font>
    <font>
      <b/>
      <sz val="10"/>
      <name val="Times New Roman"/>
      <family val="1"/>
      <charset val="204"/>
    </font>
    <font>
      <sz val="10"/>
      <color rgb="FF000000"/>
      <name val="Times New Roman"/>
      <family val="1"/>
      <charset val="204"/>
    </font>
  </fonts>
  <fills count="8">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CCFFFF"/>
      </patternFill>
    </fill>
    <fill>
      <patternFill patternType="solid">
        <fgColor rgb="FFFFFF99"/>
      </patternFill>
    </fill>
    <fill>
      <patternFill patternType="solid">
        <fgColor rgb="FFC0C0C0"/>
      </patternFill>
    </fill>
    <fill>
      <patternFill patternType="solid">
        <fgColor rgb="FF000000"/>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indexed="64"/>
      </left>
      <right/>
      <top/>
      <bottom/>
      <diagonal/>
    </border>
    <border>
      <left/>
      <right style="thin">
        <color indexed="64"/>
      </right>
      <top style="thin">
        <color indexed="64"/>
      </top>
      <bottom/>
      <diagonal/>
    </border>
  </borders>
  <cellStyleXfs count="84">
    <xf numFmtId="0" fontId="0" fillId="0" borderId="0"/>
    <xf numFmtId="0" fontId="10" fillId="0" borderId="0"/>
    <xf numFmtId="0" fontId="7" fillId="0" borderId="0"/>
    <xf numFmtId="0" fontId="7" fillId="0" borderId="0"/>
    <xf numFmtId="0" fontId="2" fillId="0" borderId="0"/>
    <xf numFmtId="43" fontId="11" fillId="0" borderId="0" applyFont="0" applyFill="0" applyBorder="0" applyAlignment="0" applyProtection="0"/>
    <xf numFmtId="41" fontId="11" fillId="0" borderId="0" applyFont="0" applyFill="0" applyBorder="0" applyAlignment="0" applyProtection="0"/>
    <xf numFmtId="43" fontId="7" fillId="0" borderId="0" applyFont="0" applyFill="0" applyBorder="0" applyAlignment="0" applyProtection="0"/>
    <xf numFmtId="41" fontId="7" fillId="0" borderId="0" applyFont="0" applyFill="0" applyBorder="0" applyAlignment="0" applyProtection="0"/>
    <xf numFmtId="43" fontId="7" fillId="0" borderId="0" applyFont="0" applyFill="0" applyBorder="0" applyAlignment="0" applyProtection="0"/>
    <xf numFmtId="0" fontId="15" fillId="0" borderId="0"/>
    <xf numFmtId="0" fontId="16" fillId="0" borderId="0">
      <alignment horizontal="center"/>
    </xf>
    <xf numFmtId="0" fontId="17" fillId="0" borderId="0"/>
    <xf numFmtId="1" fontId="17" fillId="0" borderId="10">
      <alignment horizontal="center" vertical="center" wrapText="1"/>
    </xf>
    <xf numFmtId="1" fontId="17" fillId="0" borderId="11">
      <alignment horizontal="center" vertical="center" wrapText="1"/>
    </xf>
    <xf numFmtId="1" fontId="17" fillId="0" borderId="11">
      <alignment horizontal="left" vertical="top" wrapText="1"/>
    </xf>
    <xf numFmtId="4" fontId="17" fillId="0" borderId="11">
      <alignment horizontal="right" vertical="top" shrinkToFit="1"/>
    </xf>
    <xf numFmtId="0" fontId="18" fillId="0" borderId="11">
      <alignment horizontal="left" vertical="top" wrapText="1"/>
    </xf>
    <xf numFmtId="4" fontId="18" fillId="4" borderId="11">
      <alignment horizontal="right" vertical="top" shrinkToFit="1"/>
    </xf>
    <xf numFmtId="0" fontId="18" fillId="0" borderId="11"/>
    <xf numFmtId="4" fontId="18" fillId="5" borderId="11">
      <alignment horizontal="right" vertical="top" shrinkToFit="1"/>
    </xf>
    <xf numFmtId="0" fontId="15" fillId="0" borderId="0"/>
    <xf numFmtId="0" fontId="15" fillId="0" borderId="0"/>
    <xf numFmtId="0" fontId="15" fillId="0" borderId="0"/>
    <xf numFmtId="0" fontId="17" fillId="0" borderId="0"/>
    <xf numFmtId="0" fontId="17" fillId="0" borderId="0"/>
    <xf numFmtId="0" fontId="17" fillId="6" borderId="0"/>
    <xf numFmtId="0" fontId="17" fillId="6" borderId="0">
      <alignment horizontal="left" vertical="top"/>
    </xf>
    <xf numFmtId="0" fontId="16" fillId="0" borderId="0">
      <alignment horizontal="center"/>
    </xf>
    <xf numFmtId="0" fontId="17" fillId="7" borderId="0"/>
    <xf numFmtId="0" fontId="18" fillId="0" borderId="11">
      <alignment horizontal="left" vertical="top" wrapText="1"/>
    </xf>
    <xf numFmtId="0" fontId="18" fillId="0" borderId="11"/>
    <xf numFmtId="0" fontId="18" fillId="0" borderId="11">
      <alignment horizontal="left" vertical="top" wrapText="1"/>
    </xf>
    <xf numFmtId="0" fontId="18" fillId="0" borderId="11"/>
    <xf numFmtId="0" fontId="19" fillId="0" borderId="0">
      <alignment horizontal="center"/>
    </xf>
    <xf numFmtId="0" fontId="20" fillId="0" borderId="0"/>
    <xf numFmtId="1" fontId="20" fillId="0" borderId="10">
      <alignment horizontal="center" vertical="center" wrapText="1"/>
    </xf>
    <xf numFmtId="1" fontId="20" fillId="0" borderId="11">
      <alignment horizontal="center" vertical="center" wrapText="1"/>
    </xf>
    <xf numFmtId="1" fontId="20" fillId="0" borderId="11">
      <alignment horizontal="left" vertical="top" wrapText="1"/>
    </xf>
    <xf numFmtId="4" fontId="20" fillId="0" borderId="11">
      <alignment horizontal="right" vertical="top" shrinkToFit="1"/>
    </xf>
    <xf numFmtId="0" fontId="21" fillId="0" borderId="11">
      <alignment horizontal="left" vertical="top" wrapText="1"/>
    </xf>
    <xf numFmtId="4" fontId="21" fillId="4" borderId="11">
      <alignment horizontal="right" vertical="top" shrinkToFit="1"/>
    </xf>
    <xf numFmtId="0" fontId="21" fillId="0" borderId="11"/>
    <xf numFmtId="4" fontId="21" fillId="5" borderId="11">
      <alignment horizontal="right" vertical="top" shrinkToFit="1"/>
    </xf>
    <xf numFmtId="0" fontId="20" fillId="0" borderId="0"/>
    <xf numFmtId="0" fontId="20" fillId="0" borderId="0"/>
    <xf numFmtId="0" fontId="20" fillId="6" borderId="0"/>
    <xf numFmtId="0" fontId="20" fillId="6" borderId="0">
      <alignment horizontal="left" vertical="top"/>
    </xf>
    <xf numFmtId="0" fontId="19" fillId="0" borderId="0">
      <alignment horizontal="center"/>
    </xf>
    <xf numFmtId="0" fontId="20" fillId="7" borderId="0"/>
    <xf numFmtId="0" fontId="21" fillId="0" borderId="11">
      <alignment horizontal="left" vertical="top" wrapText="1"/>
    </xf>
    <xf numFmtId="0" fontId="21" fillId="0" borderId="11"/>
    <xf numFmtId="0" fontId="21" fillId="0" borderId="11">
      <alignment horizontal="left" vertical="top" wrapText="1"/>
    </xf>
    <xf numFmtId="0" fontId="21" fillId="0" borderId="11"/>
    <xf numFmtId="0" fontId="7" fillId="0" borderId="0"/>
    <xf numFmtId="43" fontId="7" fillId="0" borderId="0" applyFont="0" applyFill="0" applyBorder="0" applyAlignment="0" applyProtection="0"/>
    <xf numFmtId="41" fontId="7" fillId="0" borderId="0" applyFont="0" applyFill="0" applyBorder="0" applyAlignment="0" applyProtection="0"/>
    <xf numFmtId="0" fontId="19" fillId="0" borderId="0">
      <alignment horizontal="center"/>
    </xf>
    <xf numFmtId="0" fontId="20" fillId="0" borderId="0"/>
    <xf numFmtId="1" fontId="20" fillId="0" borderId="10">
      <alignment horizontal="center" vertical="center" wrapText="1"/>
    </xf>
    <xf numFmtId="1" fontId="20" fillId="0" borderId="11">
      <alignment horizontal="center" vertical="center" wrapText="1"/>
    </xf>
    <xf numFmtId="1" fontId="20" fillId="0" borderId="11">
      <alignment horizontal="left" vertical="top" wrapText="1"/>
    </xf>
    <xf numFmtId="4" fontId="20" fillId="0" borderId="11">
      <alignment horizontal="right" vertical="top" shrinkToFit="1"/>
    </xf>
    <xf numFmtId="0" fontId="21" fillId="0" borderId="11">
      <alignment horizontal="left" vertical="top" wrapText="1"/>
    </xf>
    <xf numFmtId="4" fontId="21" fillId="4" borderId="11">
      <alignment horizontal="right" vertical="top" shrinkToFit="1"/>
    </xf>
    <xf numFmtId="0" fontId="21" fillId="0" borderId="11"/>
    <xf numFmtId="4" fontId="21" fillId="5" borderId="11">
      <alignment horizontal="right" vertical="top" shrinkToFit="1"/>
    </xf>
    <xf numFmtId="0" fontId="15" fillId="0" borderId="0"/>
    <xf numFmtId="0" fontId="15" fillId="0" borderId="0"/>
    <xf numFmtId="0" fontId="15" fillId="0" borderId="0"/>
    <xf numFmtId="0" fontId="20" fillId="0" borderId="0"/>
    <xf numFmtId="0" fontId="20" fillId="0" borderId="0"/>
    <xf numFmtId="0" fontId="20" fillId="6" borderId="0"/>
    <xf numFmtId="0" fontId="20" fillId="6" borderId="0">
      <alignment horizontal="left" vertical="top"/>
    </xf>
    <xf numFmtId="0" fontId="19" fillId="0" borderId="0">
      <alignment horizontal="center"/>
    </xf>
    <xf numFmtId="0" fontId="20" fillId="7" borderId="0"/>
    <xf numFmtId="0" fontId="21" fillId="0" borderId="11">
      <alignment horizontal="left" vertical="top" wrapText="1"/>
    </xf>
    <xf numFmtId="0" fontId="21" fillId="0" borderId="11"/>
    <xf numFmtId="0" fontId="21" fillId="0" borderId="11">
      <alignment horizontal="left" vertical="top" wrapText="1"/>
    </xf>
    <xf numFmtId="0" fontId="21" fillId="0" borderId="11"/>
    <xf numFmtId="0" fontId="11" fillId="0" borderId="0"/>
    <xf numFmtId="43" fontId="11" fillId="0" borderId="0" applyFont="0" applyFill="0" applyBorder="0" applyAlignment="0" applyProtection="0"/>
    <xf numFmtId="41" fontId="11" fillId="0" borderId="0" applyFont="0" applyFill="0" applyBorder="0" applyAlignment="0" applyProtection="0"/>
    <xf numFmtId="0" fontId="1" fillId="0" borderId="0"/>
  </cellStyleXfs>
  <cellXfs count="231">
    <xf numFmtId="0" fontId="0" fillId="0" borderId="0" xfId="0"/>
    <xf numFmtId="0" fontId="0" fillId="0" borderId="0" xfId="0" applyAlignment="1">
      <alignment horizontal="center"/>
    </xf>
    <xf numFmtId="0" fontId="6" fillId="2" borderId="0" xfId="0" applyFont="1" applyFill="1" applyAlignment="1">
      <alignment horizontal="center"/>
    </xf>
    <xf numFmtId="0" fontId="4" fillId="0" borderId="1" xfId="0" applyFont="1" applyFill="1" applyBorder="1" applyAlignment="1">
      <alignment horizontal="center"/>
    </xf>
    <xf numFmtId="0" fontId="7" fillId="2" borderId="0" xfId="0" applyFont="1" applyFill="1" applyBorder="1" applyAlignment="1">
      <alignment horizontal="center"/>
    </xf>
    <xf numFmtId="0" fontId="7" fillId="2" borderId="0" xfId="0" applyFont="1" applyFill="1" applyBorder="1"/>
    <xf numFmtId="0" fontId="4" fillId="2" borderId="0" xfId="0" applyFont="1" applyFill="1" applyBorder="1"/>
    <xf numFmtId="0" fontId="7" fillId="2" borderId="0" xfId="0" applyFont="1" applyFill="1" applyAlignment="1">
      <alignment horizontal="center"/>
    </xf>
    <xf numFmtId="0" fontId="7" fillId="2" borderId="0" xfId="0" applyFont="1" applyFill="1"/>
    <xf numFmtId="0" fontId="9" fillId="0" borderId="0" xfId="0" applyFont="1"/>
    <xf numFmtId="0" fontId="0" fillId="0" borderId="0" xfId="0" applyBorder="1"/>
    <xf numFmtId="0" fontId="0" fillId="0" borderId="0" xfId="0" applyFill="1" applyBorder="1"/>
    <xf numFmtId="0" fontId="9" fillId="0" borderId="0" xfId="0" applyFont="1" applyBorder="1"/>
    <xf numFmtId="2" fontId="0" fillId="0" borderId="0" xfId="0" applyNumberFormat="1" applyFill="1" applyBorder="1"/>
    <xf numFmtId="0" fontId="0" fillId="3" borderId="0" xfId="0" applyFill="1"/>
    <xf numFmtId="0" fontId="0" fillId="3" borderId="0" xfId="0" applyFill="1" applyBorder="1"/>
    <xf numFmtId="0" fontId="7" fillId="0" borderId="0" xfId="0" applyFont="1" applyFill="1" applyBorder="1"/>
    <xf numFmtId="0" fontId="7" fillId="0" borderId="0" xfId="0" applyFont="1" applyFill="1" applyBorder="1" applyAlignment="1">
      <alignment horizontal="center"/>
    </xf>
    <xf numFmtId="2" fontId="7" fillId="0" borderId="0" xfId="0" applyNumberFormat="1" applyFont="1" applyFill="1" applyBorder="1" applyAlignment="1">
      <alignment horizontal="center"/>
    </xf>
    <xf numFmtId="0" fontId="7" fillId="0" borderId="0" xfId="0" applyFont="1" applyFill="1" applyAlignment="1">
      <alignment horizontal="center"/>
    </xf>
    <xf numFmtId="0" fontId="0" fillId="0" borderId="0" xfId="0" applyFill="1" applyAlignment="1">
      <alignment horizontal="center"/>
    </xf>
    <xf numFmtId="0" fontId="0" fillId="0" borderId="0" xfId="0"/>
    <xf numFmtId="0" fontId="0" fillId="0" borderId="0" xfId="0" applyBorder="1"/>
    <xf numFmtId="0" fontId="0" fillId="0" borderId="0" xfId="0" applyFill="1" applyBorder="1"/>
    <xf numFmtId="0" fontId="0" fillId="3" borderId="0" xfId="0" applyFill="1"/>
    <xf numFmtId="0" fontId="0" fillId="3" borderId="0" xfId="0" applyFill="1" applyBorder="1"/>
    <xf numFmtId="4" fontId="0" fillId="0" borderId="0" xfId="0" applyNumberFormat="1" applyFill="1" applyBorder="1"/>
    <xf numFmtId="49" fontId="4" fillId="0" borderId="0" xfId="0" applyNumberFormat="1" applyFont="1" applyFill="1" applyBorder="1"/>
    <xf numFmtId="0" fontId="0" fillId="0" borderId="0" xfId="0" applyAlignment="1"/>
    <xf numFmtId="0" fontId="9" fillId="0" borderId="0" xfId="0" applyFont="1" applyFill="1" applyBorder="1"/>
    <xf numFmtId="0" fontId="9" fillId="0" borderId="0" xfId="0" applyFont="1" applyFill="1"/>
    <xf numFmtId="14" fontId="4" fillId="0" borderId="1" xfId="0" applyNumberFormat="1" applyFont="1" applyFill="1" applyBorder="1" applyAlignment="1">
      <alignment horizontal="center" vertical="top"/>
    </xf>
    <xf numFmtId="49" fontId="4" fillId="0" borderId="5" xfId="0" applyNumberFormat="1" applyFont="1" applyFill="1" applyBorder="1" applyAlignment="1">
      <alignment horizontal="center" vertical="top" wrapText="1"/>
    </xf>
    <xf numFmtId="0" fontId="4" fillId="0" borderId="5" xfId="0" applyFont="1" applyFill="1" applyBorder="1" applyAlignment="1">
      <alignment horizontal="left" vertical="top"/>
    </xf>
    <xf numFmtId="4" fontId="4" fillId="0" borderId="2" xfId="0" applyNumberFormat="1" applyFont="1" applyFill="1" applyBorder="1" applyAlignment="1">
      <alignment horizontal="left" vertical="top" wrapText="1"/>
    </xf>
    <xf numFmtId="4" fontId="4" fillId="0" borderId="6" xfId="0" applyNumberFormat="1" applyFont="1" applyFill="1" applyBorder="1" applyAlignment="1">
      <alignment horizontal="left" vertical="top"/>
    </xf>
    <xf numFmtId="0" fontId="4" fillId="0" borderId="9" xfId="0" applyFont="1" applyFill="1" applyBorder="1" applyAlignment="1">
      <alignment horizontal="left" vertical="top" wrapText="1"/>
    </xf>
    <xf numFmtId="4" fontId="4" fillId="0" borderId="3" xfId="0" applyNumberFormat="1" applyFont="1" applyFill="1" applyBorder="1" applyAlignment="1">
      <alignment horizontal="left" vertical="top" wrapText="1"/>
    </xf>
    <xf numFmtId="2" fontId="4" fillId="0" borderId="1" xfId="0" applyNumberFormat="1" applyFont="1" applyFill="1" applyBorder="1" applyAlignment="1">
      <alignment horizontal="left" vertical="top" wrapText="1"/>
    </xf>
    <xf numFmtId="4" fontId="4" fillId="0" borderId="4" xfId="0" applyNumberFormat="1" applyFont="1" applyFill="1" applyBorder="1" applyAlignment="1">
      <alignment horizontal="left" vertical="top" wrapText="1"/>
    </xf>
    <xf numFmtId="43" fontId="4" fillId="0" borderId="1" xfId="5" applyFont="1" applyFill="1" applyBorder="1" applyAlignment="1">
      <alignment horizontal="left" vertical="top" wrapText="1"/>
    </xf>
    <xf numFmtId="2" fontId="4" fillId="0" borderId="1" xfId="6" applyNumberFormat="1" applyFont="1" applyFill="1" applyBorder="1" applyAlignment="1">
      <alignment horizontal="left" vertical="top" wrapText="1"/>
    </xf>
    <xf numFmtId="0" fontId="4" fillId="0" borderId="0" xfId="0" applyFont="1"/>
    <xf numFmtId="0" fontId="4" fillId="0" borderId="0" xfId="0" applyFont="1" applyAlignment="1">
      <alignment horizontal="center"/>
    </xf>
    <xf numFmtId="0" fontId="4" fillId="0" borderId="0" xfId="0" applyFont="1" applyFill="1" applyAlignment="1">
      <alignment horizontal="center"/>
    </xf>
    <xf numFmtId="0" fontId="4" fillId="0" borderId="2" xfId="0" applyFont="1" applyFill="1" applyBorder="1"/>
    <xf numFmtId="0" fontId="4" fillId="0" borderId="1" xfId="0" applyFont="1" applyFill="1" applyBorder="1"/>
    <xf numFmtId="0" fontId="7" fillId="2" borderId="0" xfId="0" applyFont="1" applyFill="1" applyBorder="1" applyAlignment="1"/>
    <xf numFmtId="0" fontId="13" fillId="0" borderId="0" xfId="0" applyFont="1" applyBorder="1" applyAlignment="1">
      <alignment horizontal="center" vertical="top"/>
    </xf>
    <xf numFmtId="0" fontId="4" fillId="0" borderId="1" xfId="0" applyFont="1" applyFill="1" applyBorder="1" applyAlignment="1">
      <alignment horizontal="center" vertical="top" wrapText="1"/>
    </xf>
    <xf numFmtId="0" fontId="4" fillId="0" borderId="6" xfId="0" applyFont="1" applyFill="1" applyBorder="1" applyAlignment="1">
      <alignment horizontal="left" vertical="top" wrapText="1"/>
    </xf>
    <xf numFmtId="0" fontId="4" fillId="0" borderId="2" xfId="0" applyFont="1" applyFill="1" applyBorder="1" applyAlignment="1">
      <alignment vertical="top" wrapText="1"/>
    </xf>
    <xf numFmtId="0" fontId="4" fillId="0" borderId="1" xfId="0" applyFont="1" applyFill="1" applyBorder="1" applyAlignment="1">
      <alignment vertical="top" wrapText="1"/>
    </xf>
    <xf numFmtId="0" fontId="7" fillId="3" borderId="0" xfId="2" applyFill="1" applyBorder="1"/>
    <xf numFmtId="0" fontId="7" fillId="3" borderId="0" xfId="2" applyFill="1" applyBorder="1"/>
    <xf numFmtId="49" fontId="4" fillId="0" borderId="5" xfId="2" applyNumberFormat="1" applyFont="1" applyFill="1" applyBorder="1" applyAlignment="1">
      <alignment horizontal="center" vertical="top" wrapText="1"/>
    </xf>
    <xf numFmtId="4" fontId="4" fillId="0" borderId="3" xfId="2" applyNumberFormat="1" applyFont="1" applyFill="1" applyBorder="1" applyAlignment="1">
      <alignment horizontal="left" vertical="top" wrapText="1"/>
    </xf>
    <xf numFmtId="0" fontId="4" fillId="0" borderId="1" xfId="2" applyFont="1" applyFill="1" applyBorder="1" applyAlignment="1">
      <alignment horizontal="left" vertical="top" wrapText="1"/>
    </xf>
    <xf numFmtId="0" fontId="4" fillId="0" borderId="1" xfId="2" applyFont="1" applyFill="1" applyBorder="1" applyAlignment="1">
      <alignment horizontal="left" vertical="top"/>
    </xf>
    <xf numFmtId="14" fontId="4" fillId="0" borderId="1" xfId="2" applyNumberFormat="1" applyFont="1" applyFill="1" applyBorder="1" applyAlignment="1">
      <alignment horizontal="left" vertical="top" wrapText="1"/>
    </xf>
    <xf numFmtId="0" fontId="4" fillId="0" borderId="1" xfId="2" applyFont="1" applyFill="1" applyBorder="1" applyAlignment="1">
      <alignment vertical="top"/>
    </xf>
    <xf numFmtId="164" fontId="0" fillId="0" borderId="0" xfId="5" applyNumberFormat="1" applyFont="1" applyFill="1" applyBorder="1"/>
    <xf numFmtId="165" fontId="0" fillId="0" borderId="0" xfId="0" applyNumberFormat="1" applyBorder="1"/>
    <xf numFmtId="0" fontId="4" fillId="0" borderId="7" xfId="0" applyFont="1" applyFill="1" applyBorder="1" applyAlignment="1">
      <alignment horizontal="left" vertical="top" wrapText="1"/>
    </xf>
    <xf numFmtId="2" fontId="13" fillId="0" borderId="0" xfId="0" applyNumberFormat="1" applyFont="1" applyBorder="1" applyAlignment="1">
      <alignment horizontal="center" vertical="top"/>
    </xf>
    <xf numFmtId="0" fontId="4" fillId="0" borderId="1" xfId="2" applyFont="1" applyFill="1" applyBorder="1" applyAlignment="1">
      <alignment horizontal="center" vertical="top"/>
    </xf>
    <xf numFmtId="14" fontId="4" fillId="0" borderId="3" xfId="0" applyNumberFormat="1" applyFont="1" applyFill="1" applyBorder="1" applyAlignment="1">
      <alignment horizontal="center" vertical="top" wrapText="1"/>
    </xf>
    <xf numFmtId="14" fontId="4" fillId="0" borderId="2" xfId="0" applyNumberFormat="1" applyFont="1" applyFill="1" applyBorder="1" applyAlignment="1">
      <alignment horizontal="left" vertical="top" wrapText="1"/>
    </xf>
    <xf numFmtId="14" fontId="4" fillId="0" borderId="3" xfId="0" applyNumberFormat="1" applyFont="1" applyFill="1" applyBorder="1" applyAlignment="1">
      <alignment horizontal="left" vertical="top" wrapText="1"/>
    </xf>
    <xf numFmtId="0" fontId="4" fillId="0" borderId="2" xfId="0" applyFont="1" applyFill="1" applyBorder="1" applyAlignment="1">
      <alignment horizontal="left" vertical="top" wrapText="1"/>
    </xf>
    <xf numFmtId="0" fontId="4" fillId="0" borderId="4" xfId="0" applyFont="1" applyFill="1" applyBorder="1" applyAlignment="1">
      <alignment horizontal="left" vertical="top" wrapText="1"/>
    </xf>
    <xf numFmtId="0" fontId="4" fillId="0" borderId="3" xfId="0" applyFont="1" applyFill="1" applyBorder="1" applyAlignment="1">
      <alignment horizontal="left" vertical="top" wrapText="1"/>
    </xf>
    <xf numFmtId="0" fontId="4" fillId="0" borderId="2" xfId="0" applyFont="1" applyFill="1" applyBorder="1" applyAlignment="1">
      <alignment horizontal="center" vertical="top"/>
    </xf>
    <xf numFmtId="4" fontId="4" fillId="0" borderId="1" xfId="0" applyNumberFormat="1" applyFont="1" applyFill="1" applyBorder="1" applyAlignment="1">
      <alignment horizontal="left" vertical="top" wrapText="1"/>
    </xf>
    <xf numFmtId="0" fontId="4" fillId="0" borderId="1" xfId="0" applyFont="1" applyFill="1" applyBorder="1" applyAlignment="1">
      <alignment horizontal="left" vertical="top" wrapText="1"/>
    </xf>
    <xf numFmtId="0" fontId="4" fillId="0" borderId="5" xfId="0" applyFont="1" applyFill="1" applyBorder="1" applyAlignment="1">
      <alignment horizontal="left" vertical="top" wrapText="1"/>
    </xf>
    <xf numFmtId="14" fontId="4" fillId="0" borderId="1" xfId="0" applyNumberFormat="1" applyFont="1" applyFill="1" applyBorder="1" applyAlignment="1">
      <alignment horizontal="left" vertical="top" wrapText="1"/>
    </xf>
    <xf numFmtId="49" fontId="4" fillId="0" borderId="1" xfId="0" applyNumberFormat="1" applyFont="1" applyFill="1" applyBorder="1" applyAlignment="1">
      <alignment horizontal="center" vertical="top" wrapText="1"/>
    </xf>
    <xf numFmtId="0" fontId="4" fillId="0" borderId="2" xfId="0" applyFont="1" applyFill="1" applyBorder="1" applyAlignment="1">
      <alignment horizontal="center" vertical="top" wrapText="1"/>
    </xf>
    <xf numFmtId="14" fontId="4" fillId="0" borderId="1" xfId="0" applyNumberFormat="1" applyFont="1" applyFill="1" applyBorder="1" applyAlignment="1">
      <alignment horizontal="left" vertical="top"/>
    </xf>
    <xf numFmtId="0" fontId="4" fillId="0" borderId="1" xfId="0" applyFont="1" applyFill="1" applyBorder="1" applyAlignment="1">
      <alignment horizontal="left" vertical="top"/>
    </xf>
    <xf numFmtId="4" fontId="4" fillId="0" borderId="1" xfId="0" applyNumberFormat="1" applyFont="1" applyFill="1" applyBorder="1" applyAlignment="1">
      <alignment horizontal="left" vertical="top"/>
    </xf>
    <xf numFmtId="0" fontId="5" fillId="0" borderId="1" xfId="0" applyFont="1" applyFill="1" applyBorder="1" applyAlignment="1">
      <alignment horizontal="center" vertical="top" wrapText="1"/>
    </xf>
    <xf numFmtId="0" fontId="4" fillId="0" borderId="2" xfId="0" applyFont="1" applyFill="1" applyBorder="1" applyAlignment="1">
      <alignment horizontal="center"/>
    </xf>
    <xf numFmtId="0" fontId="4" fillId="0" borderId="1" xfId="0" applyFont="1" applyFill="1" applyBorder="1" applyAlignment="1">
      <alignment horizontal="center" vertical="top"/>
    </xf>
    <xf numFmtId="14" fontId="4" fillId="0" borderId="5" xfId="0" applyNumberFormat="1" applyFont="1" applyFill="1" applyBorder="1" applyAlignment="1">
      <alignment horizontal="left" vertical="top" wrapText="1"/>
    </xf>
    <xf numFmtId="4" fontId="4" fillId="0" borderId="2" xfId="0" applyNumberFormat="1" applyFont="1" applyFill="1" applyBorder="1" applyAlignment="1">
      <alignment horizontal="left" vertical="top"/>
    </xf>
    <xf numFmtId="4" fontId="4" fillId="0" borderId="3" xfId="0" applyNumberFormat="1" applyFont="1" applyFill="1" applyBorder="1" applyAlignment="1">
      <alignment horizontal="left" vertical="top"/>
    </xf>
    <xf numFmtId="165" fontId="0" fillId="0" borderId="0" xfId="0" applyNumberFormat="1" applyFill="1" applyBorder="1"/>
    <xf numFmtId="4" fontId="22" fillId="0" borderId="1" xfId="0" applyNumberFormat="1" applyFont="1" applyFill="1" applyBorder="1" applyAlignment="1">
      <alignment horizontal="left" vertical="top" wrapText="1"/>
    </xf>
    <xf numFmtId="0" fontId="4" fillId="0" borderId="4" xfId="0" applyFont="1" applyFill="1" applyBorder="1" applyAlignment="1">
      <alignment vertical="top" wrapText="1"/>
    </xf>
    <xf numFmtId="0" fontId="4" fillId="0" borderId="3" xfId="0" applyFont="1" applyFill="1" applyBorder="1" applyAlignment="1">
      <alignment vertical="top" wrapText="1"/>
    </xf>
    <xf numFmtId="0" fontId="4" fillId="0" borderId="5" xfId="0" applyFont="1" applyFill="1" applyBorder="1" applyAlignment="1">
      <alignment horizontal="center" vertical="top" wrapText="1"/>
    </xf>
    <xf numFmtId="49" fontId="4" fillId="0" borderId="8" xfId="0" applyNumberFormat="1" applyFont="1" applyFill="1" applyBorder="1" applyAlignment="1">
      <alignment horizontal="center" vertical="top" wrapText="1"/>
    </xf>
    <xf numFmtId="2" fontId="4" fillId="0" borderId="1" xfId="5" applyNumberFormat="1" applyFont="1" applyFill="1" applyBorder="1" applyAlignment="1">
      <alignment horizontal="left" vertical="top" wrapText="1"/>
    </xf>
    <xf numFmtId="16" fontId="4" fillId="0" borderId="1" xfId="0" applyNumberFormat="1" applyFont="1" applyFill="1" applyBorder="1" applyAlignment="1">
      <alignment horizontal="center" vertical="top" wrapText="1"/>
    </xf>
    <xf numFmtId="0" fontId="4" fillId="0" borderId="1" xfId="5" applyNumberFormat="1" applyFont="1" applyFill="1" applyBorder="1" applyAlignment="1">
      <alignment horizontal="left" vertical="top" wrapText="1"/>
    </xf>
    <xf numFmtId="16" fontId="4" fillId="0" borderId="3" xfId="0" applyNumberFormat="1" applyFont="1" applyFill="1" applyBorder="1" applyAlignment="1">
      <alignment horizontal="center" vertical="top" wrapText="1"/>
    </xf>
    <xf numFmtId="16" fontId="4" fillId="0" borderId="4" xfId="0" applyNumberFormat="1" applyFont="1" applyFill="1" applyBorder="1" applyAlignment="1">
      <alignment horizontal="center" vertical="top" wrapText="1"/>
    </xf>
    <xf numFmtId="16" fontId="4" fillId="0" borderId="2" xfId="0" applyNumberFormat="1" applyFont="1" applyFill="1" applyBorder="1" applyAlignment="1">
      <alignment horizontal="center" vertical="top" wrapText="1"/>
    </xf>
    <xf numFmtId="49" fontId="4" fillId="0" borderId="7" xfId="0" applyNumberFormat="1" applyFont="1" applyFill="1" applyBorder="1" applyAlignment="1">
      <alignment horizontal="center" vertical="top" wrapText="1"/>
    </xf>
    <xf numFmtId="4" fontId="4" fillId="0" borderId="6" xfId="0" applyNumberFormat="1" applyFont="1" applyFill="1" applyBorder="1" applyAlignment="1">
      <alignment horizontal="left" vertical="top" wrapText="1"/>
    </xf>
    <xf numFmtId="4" fontId="4" fillId="0" borderId="1" xfId="2" applyNumberFormat="1" applyFont="1" applyFill="1" applyBorder="1" applyAlignment="1">
      <alignment horizontal="left" vertical="top" wrapText="1"/>
    </xf>
    <xf numFmtId="2" fontId="4" fillId="0" borderId="6" xfId="0" applyNumberFormat="1" applyFont="1" applyFill="1" applyBorder="1" applyAlignment="1">
      <alignment horizontal="left" vertical="top"/>
    </xf>
    <xf numFmtId="4" fontId="4" fillId="0" borderId="0" xfId="10" applyNumberFormat="1" applyFont="1" applyFill="1" applyAlignment="1" applyProtection="1">
      <alignment horizontal="left" vertical="top"/>
      <protection locked="0"/>
    </xf>
    <xf numFmtId="166" fontId="4" fillId="0" borderId="6" xfId="0" applyNumberFormat="1" applyFont="1" applyFill="1" applyBorder="1" applyAlignment="1">
      <alignment horizontal="left" vertical="top"/>
    </xf>
    <xf numFmtId="4" fontId="4" fillId="0" borderId="1" xfId="2" applyNumberFormat="1" applyFont="1" applyFill="1" applyBorder="1" applyAlignment="1">
      <alignment horizontal="left" vertical="top"/>
    </xf>
    <xf numFmtId="49" fontId="4" fillId="0" borderId="1" xfId="0" applyNumberFormat="1" applyFont="1" applyFill="1" applyBorder="1" applyAlignment="1">
      <alignment horizontal="center" vertical="top"/>
    </xf>
    <xf numFmtId="0" fontId="4" fillId="0" borderId="0" xfId="0" applyFont="1" applyFill="1" applyAlignment="1">
      <alignment vertical="top" wrapText="1"/>
    </xf>
    <xf numFmtId="2" fontId="4" fillId="0" borderId="1" xfId="0" applyNumberFormat="1" applyFont="1" applyFill="1" applyBorder="1" applyAlignment="1">
      <alignment horizontal="left" vertical="top"/>
    </xf>
    <xf numFmtId="14" fontId="4" fillId="0" borderId="3" xfId="0" applyNumberFormat="1" applyFont="1" applyFill="1" applyBorder="1" applyAlignment="1">
      <alignment horizontal="center" vertical="top" wrapText="1"/>
    </xf>
    <xf numFmtId="0" fontId="4" fillId="0" borderId="1" xfId="0" applyFont="1" applyFill="1" applyBorder="1" applyAlignment="1">
      <alignment horizontal="left" vertical="top" wrapText="1"/>
    </xf>
    <xf numFmtId="14" fontId="4" fillId="0" borderId="1" xfId="0" applyNumberFormat="1" applyFont="1" applyFill="1" applyBorder="1" applyAlignment="1">
      <alignment horizontal="center" vertical="top" wrapText="1"/>
    </xf>
    <xf numFmtId="14" fontId="4" fillId="0" borderId="1" xfId="0" applyNumberFormat="1" applyFont="1" applyFill="1" applyBorder="1" applyAlignment="1">
      <alignment horizontal="left" vertical="top" wrapText="1"/>
    </xf>
    <xf numFmtId="49" fontId="4" fillId="0" borderId="0" xfId="0" applyNumberFormat="1" applyFont="1" applyFill="1" applyBorder="1" applyAlignment="1">
      <alignment horizontal="right"/>
    </xf>
    <xf numFmtId="0" fontId="4" fillId="0" borderId="3" xfId="0" applyFont="1" applyBorder="1" applyAlignment="1">
      <alignment horizontal="center" vertical="top"/>
    </xf>
    <xf numFmtId="0" fontId="4" fillId="0" borderId="1" xfId="0" applyFont="1" applyFill="1" applyBorder="1" applyAlignment="1">
      <alignment horizontal="left" vertical="top"/>
    </xf>
    <xf numFmtId="4" fontId="4" fillId="0" borderId="1" xfId="0" applyNumberFormat="1" applyFont="1" applyFill="1" applyBorder="1" applyAlignment="1">
      <alignment horizontal="left" vertical="top"/>
    </xf>
    <xf numFmtId="4" fontId="4" fillId="0" borderId="1" xfId="0" applyNumberFormat="1" applyFont="1" applyFill="1" applyBorder="1" applyAlignment="1">
      <alignment horizontal="left" vertical="top" wrapText="1"/>
    </xf>
    <xf numFmtId="4" fontId="4" fillId="0" borderId="1" xfId="12" applyNumberFormat="1" applyFont="1" applyFill="1" applyBorder="1" applyAlignment="1" applyProtection="1">
      <alignment horizontal="left" vertical="top"/>
    </xf>
    <xf numFmtId="49" fontId="4" fillId="0" borderId="0" xfId="0" applyNumberFormat="1" applyFont="1" applyFill="1" applyBorder="1" applyAlignment="1">
      <alignment horizontal="right" wrapText="1"/>
    </xf>
    <xf numFmtId="4" fontId="4" fillId="0" borderId="1" xfId="0" applyNumberFormat="1" applyFont="1" applyFill="1" applyBorder="1" applyAlignment="1">
      <alignment horizontal="left" vertical="top" wrapText="1"/>
    </xf>
    <xf numFmtId="4" fontId="4" fillId="0" borderId="1" xfId="0" applyNumberFormat="1" applyFont="1" applyFill="1" applyBorder="1" applyAlignment="1">
      <alignment horizontal="left" vertical="top"/>
    </xf>
    <xf numFmtId="0" fontId="4" fillId="0" borderId="2" xfId="0" applyFont="1" applyFill="1" applyBorder="1" applyAlignment="1">
      <alignment horizontal="center" vertical="top"/>
    </xf>
    <xf numFmtId="0" fontId="4" fillId="0" borderId="4" xfId="0" applyFont="1" applyFill="1" applyBorder="1" applyAlignment="1">
      <alignment horizontal="center" vertical="top"/>
    </xf>
    <xf numFmtId="0" fontId="4" fillId="0" borderId="3" xfId="0" applyFont="1" applyFill="1" applyBorder="1" applyAlignment="1">
      <alignment horizontal="center" vertical="top"/>
    </xf>
    <xf numFmtId="0" fontId="4" fillId="0" borderId="4" xfId="0" applyFont="1" applyFill="1" applyBorder="1" applyAlignment="1">
      <alignment horizontal="center"/>
    </xf>
    <xf numFmtId="0" fontId="4" fillId="0" borderId="1" xfId="0" applyFont="1" applyFill="1" applyBorder="1" applyAlignment="1">
      <alignment vertical="top"/>
    </xf>
    <xf numFmtId="0" fontId="4" fillId="0" borderId="1" xfId="0" applyFont="1" applyFill="1" applyBorder="1" applyAlignment="1">
      <alignment horizontal="center" vertical="top"/>
    </xf>
    <xf numFmtId="0" fontId="4" fillId="0" borderId="1" xfId="0" applyFont="1" applyFill="1" applyBorder="1" applyAlignment="1">
      <alignment horizontal="center" vertical="top" wrapText="1"/>
    </xf>
    <xf numFmtId="14" fontId="4" fillId="0" borderId="2" xfId="0" applyNumberFormat="1" applyFont="1" applyFill="1" applyBorder="1" applyAlignment="1">
      <alignment horizontal="center" vertical="top" wrapText="1"/>
    </xf>
    <xf numFmtId="14" fontId="4" fillId="0" borderId="2" xfId="0" applyNumberFormat="1" applyFont="1" applyFill="1" applyBorder="1" applyAlignment="1">
      <alignment horizontal="left" vertical="top" wrapText="1"/>
    </xf>
    <xf numFmtId="14" fontId="4" fillId="0" borderId="3" xfId="0" applyNumberFormat="1" applyFont="1" applyFill="1" applyBorder="1" applyAlignment="1">
      <alignment horizontal="left" vertical="top" wrapText="1"/>
    </xf>
    <xf numFmtId="0" fontId="4" fillId="0" borderId="2" xfId="0" applyFont="1" applyFill="1" applyBorder="1" applyAlignment="1">
      <alignment horizontal="left" vertical="top" wrapText="1"/>
    </xf>
    <xf numFmtId="0" fontId="4" fillId="0" borderId="3" xfId="0" applyFont="1" applyFill="1" applyBorder="1" applyAlignment="1">
      <alignment horizontal="left" vertical="top" wrapText="1"/>
    </xf>
    <xf numFmtId="0" fontId="4" fillId="0" borderId="2" xfId="0" applyFont="1" applyFill="1" applyBorder="1" applyAlignment="1">
      <alignment horizontal="center" vertical="top"/>
    </xf>
    <xf numFmtId="0" fontId="4" fillId="0" borderId="1" xfId="0" applyFont="1" applyFill="1" applyBorder="1" applyAlignment="1">
      <alignment horizontal="left" vertical="top" wrapText="1"/>
    </xf>
    <xf numFmtId="4" fontId="4" fillId="0" borderId="1" xfId="0" applyNumberFormat="1" applyFont="1" applyFill="1" applyBorder="1" applyAlignment="1">
      <alignment horizontal="left" vertical="top" wrapText="1"/>
    </xf>
    <xf numFmtId="0" fontId="4" fillId="0" borderId="5" xfId="0" applyFont="1" applyFill="1" applyBorder="1" applyAlignment="1">
      <alignment horizontal="left" vertical="top" wrapText="1"/>
    </xf>
    <xf numFmtId="14" fontId="4" fillId="0" borderId="1" xfId="0" applyNumberFormat="1" applyFont="1" applyFill="1" applyBorder="1" applyAlignment="1">
      <alignment horizontal="left" vertical="top" wrapText="1"/>
    </xf>
    <xf numFmtId="0" fontId="4" fillId="0" borderId="1" xfId="0" applyFont="1" applyFill="1" applyBorder="1" applyAlignment="1">
      <alignment horizontal="center" vertical="top"/>
    </xf>
    <xf numFmtId="16" fontId="4" fillId="0" borderId="2" xfId="0" applyNumberFormat="1" applyFont="1" applyFill="1" applyBorder="1" applyAlignment="1">
      <alignment horizontal="center" vertical="top" wrapText="1"/>
    </xf>
    <xf numFmtId="16" fontId="4" fillId="0" borderId="1" xfId="0" applyNumberFormat="1" applyFont="1" applyFill="1" applyBorder="1" applyAlignment="1">
      <alignment horizontal="center" vertical="top" wrapText="1"/>
    </xf>
    <xf numFmtId="2" fontId="4" fillId="0" borderId="3" xfId="5" applyNumberFormat="1" applyFont="1" applyFill="1" applyBorder="1" applyAlignment="1">
      <alignment horizontal="left" vertical="top" wrapText="1"/>
    </xf>
    <xf numFmtId="4" fontId="4" fillId="0" borderId="3" xfId="0" applyNumberFormat="1" applyFont="1" applyFill="1" applyBorder="1" applyAlignment="1">
      <alignment horizontal="left" vertical="top" wrapText="1"/>
    </xf>
    <xf numFmtId="2" fontId="4" fillId="0" borderId="4" xfId="0" applyNumberFormat="1" applyFont="1" applyFill="1" applyBorder="1" applyAlignment="1">
      <alignment horizontal="left" vertical="top" wrapText="1"/>
    </xf>
    <xf numFmtId="0" fontId="4" fillId="0" borderId="8" xfId="0" applyFont="1" applyFill="1" applyBorder="1" applyAlignment="1">
      <alignment horizontal="left" vertical="top"/>
    </xf>
    <xf numFmtId="167" fontId="4" fillId="0" borderId="13" xfId="0" applyNumberFormat="1" applyFont="1" applyFill="1" applyBorder="1" applyAlignment="1">
      <alignment horizontal="left" vertical="top"/>
    </xf>
    <xf numFmtId="2" fontId="23" fillId="0" borderId="1" xfId="0" applyNumberFormat="1" applyFont="1" applyBorder="1" applyAlignment="1">
      <alignment horizontal="left" vertical="top" wrapText="1"/>
    </xf>
    <xf numFmtId="2" fontId="4" fillId="0" borderId="1" xfId="0" applyNumberFormat="1" applyFont="1" applyBorder="1" applyAlignment="1">
      <alignment horizontal="left" vertical="top" wrapText="1"/>
    </xf>
    <xf numFmtId="2" fontId="4" fillId="0" borderId="9" xfId="0" applyNumberFormat="1" applyFont="1" applyFill="1" applyBorder="1" applyAlignment="1">
      <alignment horizontal="left" vertical="top"/>
    </xf>
    <xf numFmtId="2" fontId="4" fillId="0" borderId="9" xfId="5" applyNumberFormat="1" applyFont="1" applyFill="1" applyBorder="1" applyAlignment="1">
      <alignment horizontal="left" vertical="top" wrapText="1"/>
    </xf>
    <xf numFmtId="2" fontId="4" fillId="0" borderId="4" xfId="5" applyNumberFormat="1" applyFont="1" applyFill="1" applyBorder="1" applyAlignment="1">
      <alignment horizontal="left" vertical="top" wrapText="1"/>
    </xf>
    <xf numFmtId="0" fontId="4" fillId="0" borderId="1" xfId="0" applyFont="1" applyFill="1" applyBorder="1" applyAlignment="1">
      <alignment horizontal="left" vertical="top" wrapText="1"/>
    </xf>
    <xf numFmtId="4" fontId="4" fillId="0" borderId="1" xfId="0" applyNumberFormat="1" applyFont="1" applyFill="1" applyBorder="1" applyAlignment="1">
      <alignment horizontal="left" vertical="top" wrapText="1"/>
    </xf>
    <xf numFmtId="2" fontId="4" fillId="0" borderId="3" xfId="7" applyNumberFormat="1" applyFont="1" applyFill="1" applyBorder="1" applyAlignment="1">
      <alignment horizontal="left" vertical="top" wrapText="1"/>
    </xf>
    <xf numFmtId="0" fontId="4" fillId="0" borderId="1" xfId="0" applyFont="1" applyFill="1" applyBorder="1" applyAlignment="1">
      <alignment horizontal="left" vertical="top" wrapText="1"/>
    </xf>
    <xf numFmtId="4" fontId="4" fillId="0" borderId="1" xfId="0" applyNumberFormat="1" applyFont="1" applyFill="1" applyBorder="1" applyAlignment="1">
      <alignment horizontal="left" vertical="top" wrapText="1"/>
    </xf>
    <xf numFmtId="14" fontId="4" fillId="0" borderId="1" xfId="0" applyNumberFormat="1" applyFont="1" applyFill="1" applyBorder="1" applyAlignment="1">
      <alignment horizontal="left" vertical="top" wrapText="1"/>
    </xf>
    <xf numFmtId="0" fontId="4" fillId="0" borderId="1" xfId="0" applyFont="1" applyFill="1" applyBorder="1" applyAlignment="1">
      <alignment horizontal="center" vertical="top"/>
    </xf>
    <xf numFmtId="14" fontId="4" fillId="0" borderId="5" xfId="0" applyNumberFormat="1" applyFont="1" applyFill="1" applyBorder="1" applyAlignment="1">
      <alignment horizontal="left" vertical="top" wrapText="1"/>
    </xf>
    <xf numFmtId="14" fontId="4" fillId="0" borderId="1" xfId="0" applyNumberFormat="1" applyFont="1" applyFill="1" applyBorder="1" applyAlignment="1">
      <alignment horizontal="left" vertical="top"/>
    </xf>
    <xf numFmtId="0" fontId="4" fillId="0" borderId="1" xfId="0" applyFont="1" applyFill="1" applyBorder="1" applyAlignment="1">
      <alignment vertical="top"/>
    </xf>
    <xf numFmtId="168" fontId="0" fillId="0" borderId="0" xfId="5" applyNumberFormat="1" applyFont="1" applyFill="1" applyBorder="1"/>
    <xf numFmtId="4" fontId="4" fillId="0" borderId="1" xfId="0" applyNumberFormat="1" applyFont="1" applyFill="1" applyBorder="1" applyAlignment="1">
      <alignment horizontal="left" vertical="top" wrapText="1"/>
    </xf>
    <xf numFmtId="0" fontId="4" fillId="0" borderId="2" xfId="0" applyFont="1" applyFill="1" applyBorder="1" applyAlignment="1">
      <alignment horizontal="left" vertical="top" wrapText="1"/>
    </xf>
    <xf numFmtId="0" fontId="4" fillId="0" borderId="4" xfId="0" applyFont="1" applyFill="1" applyBorder="1" applyAlignment="1">
      <alignment horizontal="left" vertical="top" wrapText="1"/>
    </xf>
    <xf numFmtId="0" fontId="4" fillId="0" borderId="3" xfId="0" applyFont="1" applyFill="1" applyBorder="1" applyAlignment="1">
      <alignment horizontal="left" vertical="top" wrapText="1"/>
    </xf>
    <xf numFmtId="14" fontId="4" fillId="0" borderId="2" xfId="0" applyNumberFormat="1" applyFont="1" applyFill="1" applyBorder="1" applyAlignment="1">
      <alignment horizontal="left" vertical="top" wrapText="1"/>
    </xf>
    <xf numFmtId="14" fontId="4" fillId="0" borderId="4" xfId="0" applyNumberFormat="1" applyFont="1" applyFill="1" applyBorder="1" applyAlignment="1">
      <alignment horizontal="left" vertical="top" wrapText="1"/>
    </xf>
    <xf numFmtId="14" fontId="4" fillId="0" borderId="3" xfId="0" applyNumberFormat="1" applyFont="1" applyFill="1" applyBorder="1" applyAlignment="1">
      <alignment horizontal="left" vertical="top" wrapText="1"/>
    </xf>
    <xf numFmtId="14" fontId="4" fillId="0" borderId="2" xfId="0" applyNumberFormat="1" applyFont="1" applyFill="1" applyBorder="1" applyAlignment="1">
      <alignment horizontal="center" vertical="top" wrapText="1"/>
    </xf>
    <xf numFmtId="14" fontId="4" fillId="0" borderId="4" xfId="0" applyNumberFormat="1" applyFont="1" applyFill="1" applyBorder="1" applyAlignment="1">
      <alignment horizontal="center" vertical="top" wrapText="1"/>
    </xf>
    <xf numFmtId="14" fontId="4" fillId="0" borderId="3" xfId="0" applyNumberFormat="1" applyFont="1" applyFill="1" applyBorder="1" applyAlignment="1">
      <alignment horizontal="center" vertical="top" wrapText="1"/>
    </xf>
    <xf numFmtId="0" fontId="4" fillId="0" borderId="2" xfId="0" applyFont="1" applyFill="1" applyBorder="1" applyAlignment="1">
      <alignment horizontal="center" vertical="top"/>
    </xf>
    <xf numFmtId="0" fontId="4" fillId="0" borderId="4" xfId="0" applyFont="1" applyFill="1" applyBorder="1" applyAlignment="1">
      <alignment horizontal="center" vertical="top"/>
    </xf>
    <xf numFmtId="0" fontId="4" fillId="0" borderId="3" xfId="0" applyFont="1" applyFill="1" applyBorder="1" applyAlignment="1">
      <alignment horizontal="center" vertical="top"/>
    </xf>
    <xf numFmtId="0" fontId="4" fillId="0" borderId="2" xfId="0" applyFont="1" applyFill="1" applyBorder="1" applyAlignment="1">
      <alignment horizontal="left" vertical="top"/>
    </xf>
    <xf numFmtId="0" fontId="4" fillId="0" borderId="3" xfId="0" applyFont="1" applyFill="1" applyBorder="1" applyAlignment="1">
      <alignment horizontal="left" vertical="top"/>
    </xf>
    <xf numFmtId="2" fontId="4" fillId="0" borderId="2" xfId="5" applyNumberFormat="1" applyFont="1" applyFill="1" applyBorder="1" applyAlignment="1">
      <alignment horizontal="left" vertical="top" wrapText="1"/>
    </xf>
    <xf numFmtId="2" fontId="4" fillId="0" borderId="3" xfId="5" applyNumberFormat="1" applyFont="1" applyFill="1" applyBorder="1" applyAlignment="1">
      <alignment horizontal="left" vertical="top" wrapText="1"/>
    </xf>
    <xf numFmtId="4" fontId="4" fillId="0" borderId="2" xfId="0" applyNumberFormat="1" applyFont="1" applyFill="1" applyBorder="1" applyAlignment="1">
      <alignment horizontal="left" vertical="top" wrapText="1"/>
    </xf>
    <xf numFmtId="4" fontId="4" fillId="0" borderId="3" xfId="0" applyNumberFormat="1" applyFont="1" applyFill="1" applyBorder="1" applyAlignment="1">
      <alignment horizontal="left" vertical="top" wrapText="1"/>
    </xf>
    <xf numFmtId="4" fontId="4" fillId="0" borderId="2" xfId="0" applyNumberFormat="1" applyFont="1" applyFill="1" applyBorder="1" applyAlignment="1">
      <alignment horizontal="left" vertical="top"/>
    </xf>
    <xf numFmtId="4" fontId="4" fillId="0" borderId="3" xfId="0" applyNumberFormat="1" applyFont="1" applyFill="1" applyBorder="1" applyAlignment="1">
      <alignment horizontal="left" vertical="top"/>
    </xf>
    <xf numFmtId="16" fontId="4" fillId="0" borderId="2" xfId="0" applyNumberFormat="1" applyFont="1" applyFill="1" applyBorder="1" applyAlignment="1">
      <alignment horizontal="center" vertical="top" wrapText="1"/>
    </xf>
    <xf numFmtId="16" fontId="4" fillId="0" borderId="4" xfId="0" applyNumberFormat="1" applyFont="1" applyFill="1" applyBorder="1" applyAlignment="1">
      <alignment horizontal="center" vertical="top" wrapText="1"/>
    </xf>
    <xf numFmtId="16" fontId="4" fillId="0" borderId="3" xfId="0" applyNumberFormat="1" applyFont="1" applyFill="1" applyBorder="1" applyAlignment="1">
      <alignment horizontal="center" vertical="top" wrapText="1"/>
    </xf>
    <xf numFmtId="0" fontId="4" fillId="0" borderId="2" xfId="0" applyFont="1" applyFill="1" applyBorder="1" applyAlignment="1">
      <alignment horizontal="center"/>
    </xf>
    <xf numFmtId="0" fontId="4" fillId="0" borderId="4" xfId="0" applyFont="1" applyFill="1" applyBorder="1" applyAlignment="1">
      <alignment horizontal="center"/>
    </xf>
    <xf numFmtId="0" fontId="4" fillId="0" borderId="3" xfId="0" applyFont="1" applyFill="1" applyBorder="1" applyAlignment="1">
      <alignment horizontal="center"/>
    </xf>
    <xf numFmtId="0" fontId="4" fillId="0" borderId="1" xfId="0" applyFont="1" applyFill="1" applyBorder="1" applyAlignment="1">
      <alignment horizontal="left" vertical="top" wrapText="1"/>
    </xf>
    <xf numFmtId="0" fontId="4" fillId="0" borderId="4" xfId="0" applyFont="1" applyFill="1" applyBorder="1" applyAlignment="1">
      <alignment horizontal="left" vertical="top"/>
    </xf>
    <xf numFmtId="0" fontId="14" fillId="0" borderId="2" xfId="0" applyFont="1" applyFill="1" applyBorder="1" applyAlignment="1">
      <alignment horizontal="center"/>
    </xf>
    <xf numFmtId="0" fontId="14" fillId="0" borderId="4" xfId="0" applyFont="1" applyFill="1" applyBorder="1" applyAlignment="1">
      <alignment horizontal="center"/>
    </xf>
    <xf numFmtId="0" fontId="14" fillId="0" borderId="3" xfId="0" applyFont="1" applyFill="1" applyBorder="1" applyAlignment="1">
      <alignment horizontal="center"/>
    </xf>
    <xf numFmtId="16" fontId="4" fillId="0" borderId="1" xfId="0" applyNumberFormat="1" applyFont="1" applyFill="1" applyBorder="1" applyAlignment="1">
      <alignment horizontal="center" vertical="top" wrapText="1"/>
    </xf>
    <xf numFmtId="49" fontId="4" fillId="0" borderId="2" xfId="0" applyNumberFormat="1" applyFont="1" applyFill="1" applyBorder="1" applyAlignment="1">
      <alignment horizontal="center" vertical="top" wrapText="1"/>
    </xf>
    <xf numFmtId="49" fontId="4" fillId="0" borderId="4" xfId="0" applyNumberFormat="1" applyFont="1" applyFill="1" applyBorder="1" applyAlignment="1">
      <alignment horizontal="center" vertical="top" wrapText="1"/>
    </xf>
    <xf numFmtId="49" fontId="4" fillId="0" borderId="3" xfId="0" applyNumberFormat="1" applyFont="1" applyFill="1" applyBorder="1" applyAlignment="1">
      <alignment horizontal="center" vertical="top" wrapText="1"/>
    </xf>
    <xf numFmtId="0" fontId="5" fillId="0" borderId="1" xfId="0" applyFont="1" applyFill="1" applyBorder="1" applyAlignment="1">
      <alignment horizontal="center" vertical="top" wrapText="1"/>
    </xf>
    <xf numFmtId="0" fontId="5" fillId="0" borderId="1" xfId="0" applyFont="1" applyFill="1" applyBorder="1" applyAlignment="1">
      <alignment horizontal="center"/>
    </xf>
    <xf numFmtId="0" fontId="4" fillId="0" borderId="2" xfId="0" applyFont="1" applyFill="1" applyBorder="1" applyAlignment="1">
      <alignment horizontal="center" vertical="top" wrapText="1"/>
    </xf>
    <xf numFmtId="0" fontId="4" fillId="0" borderId="4" xfId="0" applyFont="1" applyFill="1" applyBorder="1" applyAlignment="1">
      <alignment horizontal="center" vertical="top" wrapText="1"/>
    </xf>
    <xf numFmtId="0" fontId="4" fillId="0" borderId="3" xfId="0" applyFont="1" applyFill="1" applyBorder="1" applyAlignment="1">
      <alignment horizontal="center" vertical="top" wrapText="1"/>
    </xf>
    <xf numFmtId="49" fontId="4" fillId="0" borderId="1" xfId="0" applyNumberFormat="1" applyFont="1" applyFill="1" applyBorder="1" applyAlignment="1">
      <alignment horizontal="center" vertical="top" wrapText="1"/>
    </xf>
    <xf numFmtId="14" fontId="4" fillId="0" borderId="7" xfId="0" applyNumberFormat="1" applyFont="1" applyFill="1" applyBorder="1" applyAlignment="1">
      <alignment horizontal="center" vertical="top" wrapText="1"/>
    </xf>
    <xf numFmtId="14" fontId="4" fillId="0" borderId="12" xfId="0" applyNumberFormat="1" applyFont="1" applyFill="1" applyBorder="1" applyAlignment="1">
      <alignment horizontal="center" vertical="top" wrapText="1"/>
    </xf>
    <xf numFmtId="14" fontId="4" fillId="0" borderId="8" xfId="0" applyNumberFormat="1" applyFont="1" applyFill="1" applyBorder="1" applyAlignment="1">
      <alignment horizontal="center" vertical="top" wrapText="1"/>
    </xf>
    <xf numFmtId="14" fontId="4" fillId="0" borderId="1" xfId="0" applyNumberFormat="1" applyFont="1" applyFill="1" applyBorder="1" applyAlignment="1">
      <alignment horizontal="left" vertical="top"/>
    </xf>
    <xf numFmtId="0" fontId="4" fillId="0" borderId="1" xfId="0" applyFont="1" applyFill="1" applyBorder="1" applyAlignment="1">
      <alignment horizontal="center" vertical="top"/>
    </xf>
    <xf numFmtId="14" fontId="4" fillId="0" borderId="1" xfId="0" applyNumberFormat="1" applyFont="1" applyFill="1" applyBorder="1" applyAlignment="1">
      <alignment horizontal="left" vertical="top" wrapText="1"/>
    </xf>
    <xf numFmtId="0" fontId="4" fillId="0" borderId="1" xfId="0" applyFont="1" applyFill="1" applyBorder="1" applyAlignment="1">
      <alignment horizontal="center" vertical="top" wrapText="1"/>
    </xf>
    <xf numFmtId="14" fontId="4" fillId="0" borderId="5" xfId="0" applyNumberFormat="1" applyFont="1" applyFill="1" applyBorder="1" applyAlignment="1">
      <alignment horizontal="left" vertical="top" wrapText="1"/>
    </xf>
    <xf numFmtId="0" fontId="4" fillId="2" borderId="0" xfId="0" applyFont="1" applyFill="1" applyAlignment="1">
      <alignment horizontal="center"/>
    </xf>
    <xf numFmtId="0" fontId="8" fillId="2" borderId="0" xfId="0" applyFont="1" applyFill="1" applyBorder="1" applyAlignment="1">
      <alignment horizontal="left"/>
    </xf>
    <xf numFmtId="0" fontId="0" fillId="0" borderId="0" xfId="0" applyAlignment="1">
      <alignment horizontal="center"/>
    </xf>
    <xf numFmtId="0" fontId="4" fillId="0" borderId="1" xfId="0" applyFont="1" applyFill="1" applyBorder="1" applyAlignment="1">
      <alignment horizontal="left" vertical="top"/>
    </xf>
    <xf numFmtId="4" fontId="4" fillId="0" borderId="1" xfId="0" applyNumberFormat="1" applyFont="1" applyFill="1" applyBorder="1" applyAlignment="1">
      <alignment horizontal="left" vertical="top"/>
    </xf>
    <xf numFmtId="0" fontId="12" fillId="0" borderId="0" xfId="0" applyFont="1" applyAlignment="1">
      <alignment horizontal="center"/>
    </xf>
    <xf numFmtId="0" fontId="12" fillId="0" borderId="0" xfId="0" applyFont="1" applyBorder="1" applyAlignment="1">
      <alignment horizontal="center"/>
    </xf>
    <xf numFmtId="0" fontId="13" fillId="0" borderId="0" xfId="0" applyFont="1" applyBorder="1" applyAlignment="1">
      <alignment horizontal="center" vertical="top"/>
    </xf>
    <xf numFmtId="0" fontId="5" fillId="0" borderId="1" xfId="0" applyFont="1" applyFill="1" applyBorder="1" applyAlignment="1">
      <alignment horizontal="center" vertical="top"/>
    </xf>
    <xf numFmtId="0" fontId="4" fillId="0" borderId="1" xfId="0" applyFont="1" applyFill="1" applyBorder="1" applyAlignment="1">
      <alignment vertical="top"/>
    </xf>
    <xf numFmtId="0" fontId="4" fillId="0" borderId="2" xfId="2" applyFont="1" applyFill="1" applyBorder="1" applyAlignment="1">
      <alignment horizontal="left" vertical="top" wrapText="1"/>
    </xf>
    <xf numFmtId="0" fontId="4" fillId="0" borderId="4" xfId="2" applyFont="1" applyFill="1" applyBorder="1" applyAlignment="1">
      <alignment horizontal="left" vertical="top" wrapText="1"/>
    </xf>
    <xf numFmtId="0" fontId="4" fillId="0" borderId="3" xfId="2" applyFont="1" applyFill="1" applyBorder="1" applyAlignment="1">
      <alignment horizontal="left" vertical="top" wrapText="1"/>
    </xf>
    <xf numFmtId="0" fontId="12" fillId="0" borderId="0" xfId="0" applyFont="1" applyBorder="1" applyAlignment="1">
      <alignment horizontal="center" vertical="top" wrapText="1"/>
    </xf>
    <xf numFmtId="0" fontId="12" fillId="0" borderId="0" xfId="0" applyFont="1" applyBorder="1" applyAlignment="1">
      <alignment horizontal="center" vertical="top"/>
    </xf>
    <xf numFmtId="4" fontId="4" fillId="0" borderId="1" xfId="0" applyNumberFormat="1" applyFont="1" applyFill="1" applyBorder="1" applyAlignment="1">
      <alignment horizontal="left" vertical="top" wrapText="1"/>
    </xf>
    <xf numFmtId="0" fontId="4" fillId="0" borderId="5" xfId="0" applyFont="1" applyFill="1" applyBorder="1" applyAlignment="1">
      <alignment horizontal="left" vertical="top" wrapText="1"/>
    </xf>
  </cellXfs>
  <cellStyles count="84">
    <cellStyle name="br" xfId="23"/>
    <cellStyle name="br 2" xfId="69"/>
    <cellStyle name="col" xfId="22"/>
    <cellStyle name="col 2" xfId="68"/>
    <cellStyle name="style0" xfId="24"/>
    <cellStyle name="style0 2" xfId="70"/>
    <cellStyle name="style0 3" xfId="44"/>
    <cellStyle name="td" xfId="25"/>
    <cellStyle name="td 2" xfId="71"/>
    <cellStyle name="td 3" xfId="45"/>
    <cellStyle name="tr" xfId="21"/>
    <cellStyle name="tr 2" xfId="67"/>
    <cellStyle name="xl21" xfId="26"/>
    <cellStyle name="xl21 2" xfId="72"/>
    <cellStyle name="xl21 3" xfId="46"/>
    <cellStyle name="xl22" xfId="11"/>
    <cellStyle name="xl22 2" xfId="57"/>
    <cellStyle name="xl22 3" xfId="34"/>
    <cellStyle name="xl23" xfId="12"/>
    <cellStyle name="xl23 2" xfId="58"/>
    <cellStyle name="xl23 3" xfId="35"/>
    <cellStyle name="xl24" xfId="13"/>
    <cellStyle name="xl24 2" xfId="59"/>
    <cellStyle name="xl24 3" xfId="36"/>
    <cellStyle name="xl25" xfId="27"/>
    <cellStyle name="xl25 2" xfId="73"/>
    <cellStyle name="xl25 3" xfId="47"/>
    <cellStyle name="xl26" xfId="15"/>
    <cellStyle name="xl26 2" xfId="61"/>
    <cellStyle name="xl26 3" xfId="38"/>
    <cellStyle name="xl27" xfId="17"/>
    <cellStyle name="xl27 2" xfId="63"/>
    <cellStyle name="xl27 3" xfId="40"/>
    <cellStyle name="xl28" xfId="19"/>
    <cellStyle name="xl28 2" xfId="65"/>
    <cellStyle name="xl28 3" xfId="42"/>
    <cellStyle name="xl29" xfId="28"/>
    <cellStyle name="xl29 2" xfId="74"/>
    <cellStyle name="xl29 3" xfId="48"/>
    <cellStyle name="xl30" xfId="29"/>
    <cellStyle name="xl30 2" xfId="75"/>
    <cellStyle name="xl30 3" xfId="49"/>
    <cellStyle name="xl31" xfId="30"/>
    <cellStyle name="xl31 2" xfId="76"/>
    <cellStyle name="xl31 3" xfId="50"/>
    <cellStyle name="xl32" xfId="31"/>
    <cellStyle name="xl32 2" xfId="77"/>
    <cellStyle name="xl32 3" xfId="51"/>
    <cellStyle name="xl33" xfId="32"/>
    <cellStyle name="xl33 2" xfId="78"/>
    <cellStyle name="xl33 3" xfId="52"/>
    <cellStyle name="xl34" xfId="33"/>
    <cellStyle name="xl34 2" xfId="79"/>
    <cellStyle name="xl34 3" xfId="53"/>
    <cellStyle name="xl35" xfId="16"/>
    <cellStyle name="xl35 2" xfId="62"/>
    <cellStyle name="xl35 3" xfId="39"/>
    <cellStyle name="xl36" xfId="18"/>
    <cellStyle name="xl36 2" xfId="64"/>
    <cellStyle name="xl36 3" xfId="41"/>
    <cellStyle name="xl37" xfId="20"/>
    <cellStyle name="xl37 2" xfId="66"/>
    <cellStyle name="xl37 3" xfId="43"/>
    <cellStyle name="xl38" xfId="14"/>
    <cellStyle name="xl38 2" xfId="60"/>
    <cellStyle name="xl38 3" xfId="37"/>
    <cellStyle name="Обычный" xfId="0" builtinId="0"/>
    <cellStyle name="Обычный 2" xfId="4"/>
    <cellStyle name="Обычный 3" xfId="10"/>
    <cellStyle name="Обычный 4" xfId="2"/>
    <cellStyle name="Обычный 5" xfId="54"/>
    <cellStyle name="Обычный 5 2" xfId="80"/>
    <cellStyle name="Обычный 6" xfId="83"/>
    <cellStyle name="Обычный 8" xfId="1"/>
    <cellStyle name="Обычный 8 2" xfId="3"/>
    <cellStyle name="Финансовый" xfId="5" builtinId="3"/>
    <cellStyle name="Финансовый [0]" xfId="6" builtinId="6"/>
    <cellStyle name="Финансовый [0] 2" xfId="8"/>
    <cellStyle name="Финансовый [0] 3" xfId="56"/>
    <cellStyle name="Финансовый [0] 3 2" xfId="82"/>
    <cellStyle name="Финансовый 2" xfId="7"/>
    <cellStyle name="Финансовый 3" xfId="9"/>
    <cellStyle name="Финансовый 4" xfId="55"/>
    <cellStyle name="Финансовый 4 2" xfId="8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FFCC"/>
      <color rgb="FFFFCC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825"/>
  <sheetViews>
    <sheetView tabSelected="1" view="pageBreakPreview" zoomScale="70" zoomScaleNormal="100" zoomScaleSheetLayoutView="70" workbookViewId="0">
      <pane ySplit="10" topLeftCell="A788" activePane="bottomLeft" state="frozen"/>
      <selection pane="bottomLeft" activeCell="F147" sqref="F147:F149"/>
    </sheetView>
  </sheetViews>
  <sheetFormatPr defaultRowHeight="12.75" outlineLevelRow="1" x14ac:dyDescent="0.2"/>
  <cols>
    <col min="1" max="1" width="8.85546875" style="1" customWidth="1"/>
    <col min="2" max="2" width="32.85546875" customWidth="1"/>
    <col min="3" max="3" width="17.42578125" customWidth="1"/>
    <col min="4" max="4" width="10.5703125" style="1" customWidth="1"/>
    <col min="5" max="5" width="11.28515625" style="1" customWidth="1"/>
    <col min="6" max="6" width="10.140625" style="1" customWidth="1"/>
    <col min="7" max="7" width="10.7109375" style="1" customWidth="1"/>
    <col min="8" max="8" width="18.5703125" customWidth="1"/>
    <col min="9" max="9" width="13.5703125" style="20" customWidth="1"/>
    <col min="10" max="10" width="14.7109375" style="20" customWidth="1"/>
    <col min="11" max="11" width="12.140625" style="1" customWidth="1"/>
    <col min="12" max="12" width="33.28515625" customWidth="1"/>
    <col min="13" max="13" width="13.42578125" customWidth="1"/>
    <col min="14" max="14" width="13.5703125" style="11" customWidth="1"/>
    <col min="15" max="15" width="22.7109375" style="11" customWidth="1"/>
    <col min="16" max="16" width="18.28515625" style="10" bestFit="1" customWidth="1"/>
    <col min="17" max="17" width="12.28515625" style="10" customWidth="1"/>
    <col min="18" max="18" width="13.140625" style="10" customWidth="1"/>
    <col min="19" max="19" width="9.140625" style="10"/>
    <col min="20" max="20" width="18.42578125" style="10" customWidth="1"/>
    <col min="21" max="22" width="9.140625" style="10"/>
  </cols>
  <sheetData>
    <row r="1" spans="1:22" x14ac:dyDescent="0.2">
      <c r="I1" s="28"/>
      <c r="J1" s="28"/>
      <c r="K1" s="28"/>
      <c r="L1" s="216"/>
      <c r="M1" s="216"/>
    </row>
    <row r="3" spans="1:22" ht="15.75" customHeight="1" x14ac:dyDescent="0.25">
      <c r="A3" s="219" t="s">
        <v>156</v>
      </c>
      <c r="B3" s="219"/>
      <c r="C3" s="219"/>
      <c r="D3" s="219"/>
      <c r="E3" s="219"/>
      <c r="F3" s="219"/>
      <c r="G3" s="219"/>
      <c r="H3" s="219"/>
      <c r="I3" s="219"/>
      <c r="J3" s="219"/>
      <c r="K3" s="219"/>
      <c r="L3" s="219"/>
      <c r="M3" s="42"/>
    </row>
    <row r="4" spans="1:22" ht="15.75" customHeight="1" x14ac:dyDescent="0.25">
      <c r="A4" s="220" t="s">
        <v>157</v>
      </c>
      <c r="B4" s="220"/>
      <c r="C4" s="220"/>
      <c r="D4" s="220"/>
      <c r="E4" s="220"/>
      <c r="F4" s="220"/>
      <c r="G4" s="220"/>
      <c r="H4" s="220"/>
      <c r="I4" s="220"/>
      <c r="J4" s="220"/>
      <c r="K4" s="220"/>
      <c r="L4" s="220"/>
      <c r="M4" s="42"/>
    </row>
    <row r="5" spans="1:22" s="21" customFormat="1" ht="15.75" customHeight="1" x14ac:dyDescent="0.25">
      <c r="A5" s="220" t="s">
        <v>158</v>
      </c>
      <c r="B5" s="220"/>
      <c r="C5" s="220"/>
      <c r="D5" s="220"/>
      <c r="E5" s="220"/>
      <c r="F5" s="220"/>
      <c r="G5" s="220"/>
      <c r="H5" s="220"/>
      <c r="I5" s="220"/>
      <c r="J5" s="220"/>
      <c r="K5" s="220"/>
      <c r="L5" s="220"/>
      <c r="M5" s="42"/>
      <c r="N5" s="23"/>
      <c r="O5" s="23"/>
      <c r="P5" s="22"/>
      <c r="Q5" s="22"/>
      <c r="R5" s="22"/>
      <c r="S5" s="22"/>
      <c r="T5" s="22"/>
      <c r="U5" s="22"/>
      <c r="V5" s="22"/>
    </row>
    <row r="6" spans="1:22" x14ac:dyDescent="0.2">
      <c r="A6" s="221" t="s">
        <v>159</v>
      </c>
      <c r="B6" s="221"/>
      <c r="C6" s="221"/>
      <c r="D6" s="221"/>
      <c r="E6" s="221"/>
      <c r="F6" s="221"/>
      <c r="G6" s="221"/>
      <c r="H6" s="221"/>
      <c r="I6" s="221"/>
      <c r="J6" s="221"/>
      <c r="K6" s="221"/>
      <c r="L6" s="221"/>
      <c r="M6" s="42"/>
    </row>
    <row r="7" spans="1:22" s="21" customFormat="1" ht="15.75" x14ac:dyDescent="0.2">
      <c r="A7" s="48"/>
      <c r="B7" s="48"/>
      <c r="C7" s="48"/>
      <c r="D7" s="227" t="s">
        <v>788</v>
      </c>
      <c r="E7" s="228"/>
      <c r="F7" s="228"/>
      <c r="G7" s="228"/>
      <c r="H7" s="228"/>
      <c r="I7" s="64"/>
      <c r="J7" s="64"/>
      <c r="K7" s="48"/>
      <c r="L7" s="48"/>
      <c r="M7" s="42"/>
      <c r="N7" s="23"/>
      <c r="O7" s="23"/>
      <c r="P7" s="22"/>
      <c r="Q7" s="22"/>
      <c r="R7" s="22"/>
      <c r="S7" s="22"/>
      <c r="T7" s="22"/>
      <c r="U7" s="22"/>
      <c r="V7" s="22"/>
    </row>
    <row r="8" spans="1:22" x14ac:dyDescent="0.2">
      <c r="A8" s="43"/>
      <c r="B8" s="42"/>
      <c r="C8" s="42"/>
      <c r="D8" s="43"/>
      <c r="E8" s="43"/>
      <c r="F8" s="43"/>
      <c r="G8" s="43"/>
      <c r="H8" s="42"/>
      <c r="I8" s="44"/>
      <c r="J8" s="44"/>
      <c r="K8" s="43"/>
      <c r="L8" s="42"/>
      <c r="M8" s="42"/>
    </row>
    <row r="9" spans="1:22" ht="12.75" customHeight="1" x14ac:dyDescent="0.2">
      <c r="A9" s="222" t="s">
        <v>0</v>
      </c>
      <c r="B9" s="200" t="s">
        <v>151</v>
      </c>
      <c r="C9" s="200" t="s">
        <v>152</v>
      </c>
      <c r="D9" s="201" t="s">
        <v>1</v>
      </c>
      <c r="E9" s="201"/>
      <c r="F9" s="201" t="s">
        <v>2</v>
      </c>
      <c r="G9" s="201"/>
      <c r="H9" s="200" t="s">
        <v>3</v>
      </c>
      <c r="I9" s="200" t="s">
        <v>154</v>
      </c>
      <c r="J9" s="200" t="s">
        <v>796</v>
      </c>
      <c r="K9" s="200" t="s">
        <v>19</v>
      </c>
      <c r="L9" s="200" t="s">
        <v>4</v>
      </c>
      <c r="M9" s="200" t="s">
        <v>153</v>
      </c>
    </row>
    <row r="10" spans="1:22" ht="77.25" customHeight="1" x14ac:dyDescent="0.2">
      <c r="A10" s="222"/>
      <c r="B10" s="200"/>
      <c r="C10" s="200"/>
      <c r="D10" s="82" t="s">
        <v>16</v>
      </c>
      <c r="E10" s="82" t="s">
        <v>17</v>
      </c>
      <c r="F10" s="82" t="s">
        <v>16</v>
      </c>
      <c r="G10" s="82" t="s">
        <v>17</v>
      </c>
      <c r="H10" s="200"/>
      <c r="I10" s="200"/>
      <c r="J10" s="200"/>
      <c r="K10" s="200"/>
      <c r="L10" s="200"/>
      <c r="M10" s="200"/>
    </row>
    <row r="11" spans="1:22" ht="12.75" customHeight="1" x14ac:dyDescent="0.2">
      <c r="A11" s="3">
        <v>1</v>
      </c>
      <c r="B11" s="3">
        <v>2</v>
      </c>
      <c r="C11" s="3">
        <v>3</v>
      </c>
      <c r="D11" s="3">
        <v>4</v>
      </c>
      <c r="E11" s="3">
        <v>5</v>
      </c>
      <c r="F11" s="83">
        <v>6</v>
      </c>
      <c r="G11" s="83">
        <v>7</v>
      </c>
      <c r="H11" s="3">
        <v>8</v>
      </c>
      <c r="I11" s="3">
        <v>9</v>
      </c>
      <c r="J11" s="3">
        <v>10</v>
      </c>
      <c r="K11" s="3">
        <v>11</v>
      </c>
      <c r="L11" s="3">
        <v>12</v>
      </c>
      <c r="M11" s="3">
        <v>13</v>
      </c>
    </row>
    <row r="12" spans="1:22" ht="12.75" customHeight="1" x14ac:dyDescent="0.2">
      <c r="A12" s="202"/>
      <c r="B12" s="165" t="s">
        <v>160</v>
      </c>
      <c r="C12" s="165" t="s">
        <v>161</v>
      </c>
      <c r="D12" s="202"/>
      <c r="E12" s="202"/>
      <c r="F12" s="202"/>
      <c r="G12" s="51"/>
      <c r="H12" s="50" t="s">
        <v>15</v>
      </c>
      <c r="I12" s="89">
        <f>I13+I14+I15+I16</f>
        <v>8944352.4000000022</v>
      </c>
      <c r="J12" s="89">
        <f>J13+J14+J15+J16</f>
        <v>8541831.6735200007</v>
      </c>
      <c r="K12" s="73">
        <f t="shared" ref="K12:K21" si="0">J12/I12*100</f>
        <v>95.499721964443154</v>
      </c>
      <c r="L12" s="191"/>
      <c r="M12" s="188"/>
    </row>
    <row r="13" spans="1:22" ht="12.75" customHeight="1" x14ac:dyDescent="0.2">
      <c r="A13" s="203"/>
      <c r="B13" s="166"/>
      <c r="C13" s="166"/>
      <c r="D13" s="203"/>
      <c r="E13" s="203"/>
      <c r="F13" s="203"/>
      <c r="G13" s="90"/>
      <c r="H13" s="50" t="s">
        <v>18</v>
      </c>
      <c r="I13" s="73">
        <f>I19+I588</f>
        <v>1519560.3900000001</v>
      </c>
      <c r="J13" s="73">
        <f>J19+J588</f>
        <v>1519371.8218</v>
      </c>
      <c r="K13" s="73">
        <f t="shared" si="0"/>
        <v>99.987590608360094</v>
      </c>
      <c r="L13" s="191"/>
      <c r="M13" s="189"/>
      <c r="N13" s="26"/>
    </row>
    <row r="14" spans="1:22" x14ac:dyDescent="0.2">
      <c r="A14" s="203"/>
      <c r="B14" s="166"/>
      <c r="C14" s="166"/>
      <c r="D14" s="203"/>
      <c r="E14" s="203"/>
      <c r="F14" s="203"/>
      <c r="G14" s="90"/>
      <c r="H14" s="50" t="s">
        <v>7</v>
      </c>
      <c r="I14" s="73">
        <f>I20+I589+I759+I774+I785+I796+I800+I810</f>
        <v>7212026.8900000006</v>
      </c>
      <c r="J14" s="73">
        <f>J20+J589+J759+J774+J785+J796+J800+J810</f>
        <v>6796695.9259400014</v>
      </c>
      <c r="K14" s="73">
        <f t="shared" si="0"/>
        <v>94.241134005810693</v>
      </c>
      <c r="L14" s="191"/>
      <c r="M14" s="189"/>
      <c r="N14" s="13"/>
      <c r="O14" s="61">
        <f>J13+J14</f>
        <v>8316067.7477400014</v>
      </c>
      <c r="P14" s="62"/>
    </row>
    <row r="15" spans="1:22" ht="12.75" customHeight="1" x14ac:dyDescent="0.2">
      <c r="A15" s="203"/>
      <c r="B15" s="166"/>
      <c r="C15" s="166"/>
      <c r="D15" s="203"/>
      <c r="E15" s="203"/>
      <c r="F15" s="203"/>
      <c r="G15" s="90"/>
      <c r="H15" s="50" t="s">
        <v>6</v>
      </c>
      <c r="I15" s="73">
        <f>I21+I590+I786</f>
        <v>175206.55</v>
      </c>
      <c r="J15" s="164">
        <f>J21+J590+J786</f>
        <v>191840.22577999998</v>
      </c>
      <c r="K15" s="73">
        <f t="shared" si="0"/>
        <v>109.49375224841764</v>
      </c>
      <c r="L15" s="191"/>
      <c r="M15" s="189"/>
      <c r="N15" s="13"/>
      <c r="O15" s="88"/>
    </row>
    <row r="16" spans="1:22" ht="32.25" customHeight="1" x14ac:dyDescent="0.2">
      <c r="A16" s="203"/>
      <c r="B16" s="166"/>
      <c r="C16" s="166"/>
      <c r="D16" s="203"/>
      <c r="E16" s="203"/>
      <c r="F16" s="203"/>
      <c r="G16" s="90"/>
      <c r="H16" s="50" t="s">
        <v>11</v>
      </c>
      <c r="I16" s="73">
        <f>I787</f>
        <v>37558.57</v>
      </c>
      <c r="J16" s="164">
        <f>J787</f>
        <v>33923.699999999997</v>
      </c>
      <c r="K16" s="73">
        <f t="shared" si="0"/>
        <v>90.322128877643621</v>
      </c>
      <c r="L16" s="191"/>
      <c r="M16" s="190"/>
      <c r="N16" s="13"/>
      <c r="O16" s="163">
        <v>8316067.75349</v>
      </c>
      <c r="P16" s="10" t="s">
        <v>1170</v>
      </c>
    </row>
    <row r="17" spans="1:22" s="21" customFormat="1" ht="56.25" customHeight="1" x14ac:dyDescent="0.2">
      <c r="A17" s="204"/>
      <c r="B17" s="167"/>
      <c r="C17" s="167"/>
      <c r="D17" s="204"/>
      <c r="E17" s="204"/>
      <c r="F17" s="204"/>
      <c r="G17" s="91"/>
      <c r="H17" s="50" t="s">
        <v>213</v>
      </c>
      <c r="I17" s="73">
        <v>252424</v>
      </c>
      <c r="J17" s="73">
        <f>J807</f>
        <v>252420</v>
      </c>
      <c r="K17" s="73">
        <v>100</v>
      </c>
      <c r="L17" s="74"/>
      <c r="M17" s="126"/>
      <c r="N17" s="13"/>
      <c r="O17" s="13">
        <f>O14-O16</f>
        <v>-5.749998614192009E-3</v>
      </c>
      <c r="P17" s="22"/>
      <c r="Q17" s="22"/>
      <c r="R17" s="22"/>
      <c r="S17" s="22"/>
      <c r="T17" s="22"/>
      <c r="U17" s="22"/>
      <c r="V17" s="22"/>
    </row>
    <row r="18" spans="1:22" s="24" customFormat="1" ht="30" customHeight="1" x14ac:dyDescent="0.2">
      <c r="A18" s="205" t="s">
        <v>71</v>
      </c>
      <c r="B18" s="191" t="s">
        <v>57</v>
      </c>
      <c r="C18" s="191" t="s">
        <v>789</v>
      </c>
      <c r="D18" s="171">
        <v>43831</v>
      </c>
      <c r="E18" s="171">
        <v>44196</v>
      </c>
      <c r="F18" s="171">
        <v>43831</v>
      </c>
      <c r="G18" s="171">
        <v>44196</v>
      </c>
      <c r="H18" s="74" t="s">
        <v>15</v>
      </c>
      <c r="I18" s="73">
        <f>I19+I20+I21</f>
        <v>5048169.6400000006</v>
      </c>
      <c r="J18" s="73">
        <f>J19+J20+J21</f>
        <v>4748383.7091700006</v>
      </c>
      <c r="K18" s="73">
        <f t="shared" si="0"/>
        <v>94.061492536728622</v>
      </c>
      <c r="L18" s="191"/>
      <c r="M18" s="45"/>
      <c r="N18" s="25"/>
      <c r="O18" s="25"/>
      <c r="P18" s="25"/>
      <c r="Q18" s="25"/>
      <c r="R18" s="25"/>
      <c r="S18" s="25"/>
      <c r="T18" s="25"/>
      <c r="U18" s="25"/>
      <c r="V18" s="25"/>
    </row>
    <row r="19" spans="1:22" s="24" customFormat="1" ht="29.45" customHeight="1" x14ac:dyDescent="0.2">
      <c r="A19" s="205"/>
      <c r="B19" s="191"/>
      <c r="C19" s="191"/>
      <c r="D19" s="172"/>
      <c r="E19" s="172"/>
      <c r="F19" s="172"/>
      <c r="G19" s="172"/>
      <c r="H19" s="74" t="s">
        <v>18</v>
      </c>
      <c r="I19" s="73">
        <f>I23+I578</f>
        <v>141827.88</v>
      </c>
      <c r="J19" s="73">
        <f>J23+J578</f>
        <v>141827.87752000001</v>
      </c>
      <c r="K19" s="73">
        <f t="shared" si="0"/>
        <v>99.999998251401635</v>
      </c>
      <c r="L19" s="191"/>
      <c r="M19" s="189"/>
      <c r="N19" s="25"/>
      <c r="O19" s="25"/>
      <c r="P19" s="25"/>
      <c r="Q19" s="25"/>
      <c r="R19" s="25"/>
      <c r="S19" s="25"/>
      <c r="T19" s="25"/>
      <c r="U19" s="25"/>
      <c r="V19" s="25"/>
    </row>
    <row r="20" spans="1:22" s="24" customFormat="1" ht="29.45" customHeight="1" x14ac:dyDescent="0.2">
      <c r="A20" s="205"/>
      <c r="B20" s="191"/>
      <c r="C20" s="191"/>
      <c r="D20" s="172"/>
      <c r="E20" s="172"/>
      <c r="F20" s="172"/>
      <c r="G20" s="172"/>
      <c r="H20" s="74" t="s">
        <v>7</v>
      </c>
      <c r="I20" s="73">
        <f>I24+I38+I39+I49+I186+I572+I579+I581+I577+I582</f>
        <v>4837212.290000001</v>
      </c>
      <c r="J20" s="73">
        <f>J24+J38+J39+J49+J186+J572+J579+J581+J577+J582</f>
        <v>4518344.5096300012</v>
      </c>
      <c r="K20" s="73">
        <f t="shared" si="0"/>
        <v>93.408025919614957</v>
      </c>
      <c r="L20" s="191"/>
      <c r="M20" s="189"/>
      <c r="N20" s="25"/>
      <c r="O20" s="25"/>
      <c r="P20" s="25"/>
      <c r="Q20" s="25"/>
      <c r="R20" s="25"/>
      <c r="S20" s="25"/>
      <c r="T20" s="25"/>
      <c r="U20" s="25"/>
      <c r="V20" s="25"/>
    </row>
    <row r="21" spans="1:22" s="24" customFormat="1" ht="74.25" customHeight="1" x14ac:dyDescent="0.2">
      <c r="A21" s="205"/>
      <c r="B21" s="191"/>
      <c r="C21" s="191"/>
      <c r="D21" s="173"/>
      <c r="E21" s="173"/>
      <c r="F21" s="173"/>
      <c r="G21" s="173"/>
      <c r="H21" s="74" t="s">
        <v>6</v>
      </c>
      <c r="I21" s="73">
        <v>69129.47</v>
      </c>
      <c r="J21" s="73">
        <f>J187+J50</f>
        <v>88211.322019999992</v>
      </c>
      <c r="K21" s="73">
        <f t="shared" si="0"/>
        <v>127.60306425031176</v>
      </c>
      <c r="L21" s="191"/>
      <c r="M21" s="190"/>
      <c r="N21" s="25"/>
      <c r="O21" s="25"/>
      <c r="P21" s="25"/>
      <c r="Q21" s="25"/>
      <c r="R21" s="25"/>
      <c r="S21" s="25"/>
      <c r="T21" s="25"/>
      <c r="U21" s="25"/>
      <c r="V21" s="25"/>
    </row>
    <row r="22" spans="1:22" s="24" customFormat="1" ht="25.5" customHeight="1" x14ac:dyDescent="0.2">
      <c r="A22" s="205" t="s">
        <v>72</v>
      </c>
      <c r="B22" s="191" t="s">
        <v>59</v>
      </c>
      <c r="C22" s="191" t="s">
        <v>790</v>
      </c>
      <c r="D22" s="171">
        <v>43831</v>
      </c>
      <c r="E22" s="171">
        <v>44196</v>
      </c>
      <c r="F22" s="171">
        <v>43831</v>
      </c>
      <c r="G22" s="211">
        <v>44196</v>
      </c>
      <c r="H22" s="74" t="s">
        <v>5</v>
      </c>
      <c r="I22" s="73">
        <f>I23+I24</f>
        <v>307488.5</v>
      </c>
      <c r="J22" s="73">
        <f>J23+J24</f>
        <v>300207.21999999997</v>
      </c>
      <c r="K22" s="73">
        <f t="shared" ref="K22:K39" si="1">J22/I22*100</f>
        <v>97.632015506270946</v>
      </c>
      <c r="L22" s="165"/>
      <c r="M22" s="188"/>
      <c r="N22" s="25"/>
      <c r="O22" s="25"/>
      <c r="P22" s="25"/>
      <c r="Q22" s="25"/>
      <c r="R22" s="25"/>
      <c r="S22" s="25"/>
      <c r="T22" s="25"/>
      <c r="U22" s="25"/>
      <c r="V22" s="25"/>
    </row>
    <row r="23" spans="1:22" s="24" customFormat="1" ht="30" customHeight="1" x14ac:dyDescent="0.2">
      <c r="A23" s="205"/>
      <c r="B23" s="191"/>
      <c r="C23" s="191"/>
      <c r="D23" s="172"/>
      <c r="E23" s="172"/>
      <c r="F23" s="172"/>
      <c r="G23" s="191"/>
      <c r="H23" s="74" t="s">
        <v>18</v>
      </c>
      <c r="I23" s="73">
        <f>I26</f>
        <v>100000</v>
      </c>
      <c r="J23" s="73">
        <f>J26</f>
        <v>100000</v>
      </c>
      <c r="K23" s="73">
        <f t="shared" si="1"/>
        <v>100</v>
      </c>
      <c r="L23" s="166"/>
      <c r="M23" s="189"/>
      <c r="N23" s="25"/>
      <c r="O23" s="25"/>
      <c r="P23" s="25"/>
      <c r="Q23" s="25"/>
      <c r="R23" s="25"/>
      <c r="S23" s="25"/>
      <c r="T23" s="25"/>
      <c r="U23" s="25"/>
      <c r="V23" s="25"/>
    </row>
    <row r="24" spans="1:22" s="24" customFormat="1" ht="80.25" customHeight="1" x14ac:dyDescent="0.2">
      <c r="A24" s="205"/>
      <c r="B24" s="191"/>
      <c r="C24" s="191"/>
      <c r="D24" s="173"/>
      <c r="E24" s="173"/>
      <c r="F24" s="173"/>
      <c r="G24" s="191"/>
      <c r="H24" s="74" t="s">
        <v>7</v>
      </c>
      <c r="I24" s="73">
        <f>I27+I33+I36</f>
        <v>207488.5</v>
      </c>
      <c r="J24" s="73">
        <f>J27+J33+J36</f>
        <v>200207.22</v>
      </c>
      <c r="K24" s="73">
        <f t="shared" si="1"/>
        <v>96.490754909308237</v>
      </c>
      <c r="L24" s="166"/>
      <c r="M24" s="189"/>
      <c r="N24" s="25"/>
      <c r="O24" s="25"/>
      <c r="P24" s="25"/>
      <c r="Q24" s="25"/>
      <c r="R24" s="25"/>
      <c r="S24" s="25"/>
      <c r="T24" s="25"/>
      <c r="U24" s="25"/>
      <c r="V24" s="25"/>
    </row>
    <row r="25" spans="1:22" s="24" customFormat="1" ht="27" customHeight="1" x14ac:dyDescent="0.2">
      <c r="A25" s="205" t="s">
        <v>74</v>
      </c>
      <c r="B25" s="191" t="s">
        <v>73</v>
      </c>
      <c r="C25" s="165" t="s">
        <v>790</v>
      </c>
      <c r="D25" s="211">
        <v>41568</v>
      </c>
      <c r="E25" s="211">
        <v>44561</v>
      </c>
      <c r="F25" s="211"/>
      <c r="G25" s="211"/>
      <c r="H25" s="74" t="s">
        <v>5</v>
      </c>
      <c r="I25" s="73">
        <f>I26+I27</f>
        <v>300207.3</v>
      </c>
      <c r="J25" s="73">
        <f>J26+J27</f>
        <v>300207.21999999997</v>
      </c>
      <c r="K25" s="73">
        <f t="shared" si="1"/>
        <v>99.999973351747272</v>
      </c>
      <c r="L25" s="165"/>
      <c r="M25" s="174"/>
      <c r="N25" s="25"/>
      <c r="O25" s="25"/>
      <c r="P25" s="25"/>
      <c r="Q25" s="25"/>
      <c r="R25" s="25"/>
      <c r="S25" s="25"/>
      <c r="T25" s="25"/>
      <c r="U25" s="25"/>
      <c r="V25" s="25"/>
    </row>
    <row r="26" spans="1:22" s="24" customFormat="1" ht="25.5" customHeight="1" x14ac:dyDescent="0.2">
      <c r="A26" s="205"/>
      <c r="B26" s="191"/>
      <c r="C26" s="166"/>
      <c r="D26" s="211"/>
      <c r="E26" s="211"/>
      <c r="F26" s="211"/>
      <c r="G26" s="211"/>
      <c r="H26" s="74" t="s">
        <v>60</v>
      </c>
      <c r="I26" s="73">
        <f>I31</f>
        <v>100000</v>
      </c>
      <c r="J26" s="73">
        <f>J31</f>
        <v>100000</v>
      </c>
      <c r="K26" s="73">
        <f t="shared" si="1"/>
        <v>100</v>
      </c>
      <c r="L26" s="166"/>
      <c r="M26" s="175"/>
      <c r="N26" s="25"/>
      <c r="O26" s="25"/>
      <c r="P26" s="25"/>
      <c r="Q26" s="25"/>
      <c r="R26" s="25"/>
      <c r="S26" s="25"/>
      <c r="T26" s="25"/>
      <c r="U26" s="25"/>
      <c r="V26" s="25"/>
    </row>
    <row r="27" spans="1:22" s="24" customFormat="1" ht="27" customHeight="1" x14ac:dyDescent="0.2">
      <c r="A27" s="205"/>
      <c r="B27" s="191"/>
      <c r="C27" s="166"/>
      <c r="D27" s="211"/>
      <c r="E27" s="211"/>
      <c r="F27" s="211"/>
      <c r="G27" s="211"/>
      <c r="H27" s="69" t="s">
        <v>7</v>
      </c>
      <c r="I27" s="34">
        <f>I28+I32</f>
        <v>200207.3</v>
      </c>
      <c r="J27" s="34">
        <f>J28+J32</f>
        <v>200207.22</v>
      </c>
      <c r="K27" s="73">
        <f t="shared" si="1"/>
        <v>99.999960041417083</v>
      </c>
      <c r="L27" s="166"/>
      <c r="M27" s="176"/>
      <c r="N27" s="25"/>
      <c r="O27" s="25"/>
      <c r="P27" s="25"/>
      <c r="Q27" s="25"/>
      <c r="R27" s="25"/>
      <c r="S27" s="25"/>
      <c r="T27" s="25"/>
      <c r="U27" s="25"/>
      <c r="V27" s="25"/>
    </row>
    <row r="28" spans="1:22" s="24" customFormat="1" ht="76.5" x14ac:dyDescent="0.2">
      <c r="A28" s="92" t="s">
        <v>76</v>
      </c>
      <c r="B28" s="74" t="s">
        <v>78</v>
      </c>
      <c r="C28" s="166"/>
      <c r="D28" s="76">
        <v>43891</v>
      </c>
      <c r="E28" s="76">
        <v>44196</v>
      </c>
      <c r="F28" s="76">
        <v>43891</v>
      </c>
      <c r="G28" s="85"/>
      <c r="H28" s="74" t="s">
        <v>7</v>
      </c>
      <c r="I28" s="38">
        <v>207.3</v>
      </c>
      <c r="J28" s="35">
        <v>207.22</v>
      </c>
      <c r="K28" s="73">
        <f t="shared" si="1"/>
        <v>99.961408586589471</v>
      </c>
      <c r="L28" s="74" t="s">
        <v>1148</v>
      </c>
      <c r="M28" s="128" t="s">
        <v>856</v>
      </c>
      <c r="N28" s="25"/>
      <c r="O28" s="25"/>
      <c r="P28" s="25"/>
      <c r="Q28" s="25"/>
      <c r="R28" s="25"/>
      <c r="S28" s="25"/>
      <c r="T28" s="25"/>
      <c r="U28" s="25"/>
      <c r="V28" s="25"/>
    </row>
    <row r="29" spans="1:22" s="24" customFormat="1" ht="88.5" customHeight="1" x14ac:dyDescent="0.2">
      <c r="A29" s="92" t="s">
        <v>77</v>
      </c>
      <c r="B29" s="156" t="s">
        <v>1145</v>
      </c>
      <c r="C29" s="166"/>
      <c r="D29" s="158">
        <v>43891</v>
      </c>
      <c r="E29" s="158">
        <v>44196</v>
      </c>
      <c r="F29" s="158"/>
      <c r="G29" s="160"/>
      <c r="H29" s="156" t="s">
        <v>7</v>
      </c>
      <c r="I29" s="38">
        <v>0</v>
      </c>
      <c r="J29" s="35">
        <v>0</v>
      </c>
      <c r="K29" s="157">
        <v>0</v>
      </c>
      <c r="L29" s="156" t="s">
        <v>1146</v>
      </c>
      <c r="M29" s="159" t="s">
        <v>856</v>
      </c>
      <c r="N29" s="25"/>
      <c r="O29" s="25"/>
      <c r="P29" s="25"/>
      <c r="Q29" s="25"/>
      <c r="R29" s="25"/>
      <c r="S29" s="25"/>
      <c r="T29" s="25"/>
      <c r="U29" s="25"/>
      <c r="V29" s="25"/>
    </row>
    <row r="30" spans="1:22" s="24" customFormat="1" ht="38.25" x14ac:dyDescent="0.2">
      <c r="A30" s="205" t="s">
        <v>1147</v>
      </c>
      <c r="B30" s="165" t="s">
        <v>864</v>
      </c>
      <c r="C30" s="166"/>
      <c r="D30" s="170">
        <v>43466</v>
      </c>
      <c r="E30" s="170">
        <v>44561</v>
      </c>
      <c r="F30" s="211">
        <v>43466</v>
      </c>
      <c r="G30" s="213"/>
      <c r="H30" s="74" t="s">
        <v>15</v>
      </c>
      <c r="I30" s="38">
        <f>I31+I32</f>
        <v>300000</v>
      </c>
      <c r="J30" s="38">
        <f>J31+J32</f>
        <v>300000</v>
      </c>
      <c r="K30" s="73">
        <f t="shared" si="1"/>
        <v>100</v>
      </c>
      <c r="L30" s="70" t="s">
        <v>867</v>
      </c>
      <c r="M30" s="174" t="s">
        <v>815</v>
      </c>
      <c r="N30" s="25"/>
      <c r="O30" s="25"/>
      <c r="P30" s="25"/>
      <c r="Q30" s="25"/>
      <c r="R30" s="25"/>
      <c r="S30" s="25"/>
      <c r="T30" s="25"/>
      <c r="U30" s="25"/>
      <c r="V30" s="25"/>
    </row>
    <row r="31" spans="1:22" s="24" customFormat="1" ht="29.25" customHeight="1" x14ac:dyDescent="0.2">
      <c r="A31" s="205"/>
      <c r="B31" s="166"/>
      <c r="C31" s="166"/>
      <c r="D31" s="211"/>
      <c r="E31" s="211"/>
      <c r="F31" s="211"/>
      <c r="G31" s="213"/>
      <c r="H31" s="74" t="s">
        <v>18</v>
      </c>
      <c r="I31" s="38">
        <v>100000</v>
      </c>
      <c r="J31" s="35">
        <v>100000</v>
      </c>
      <c r="K31" s="73">
        <f t="shared" si="1"/>
        <v>100</v>
      </c>
      <c r="L31" s="70"/>
      <c r="M31" s="175"/>
      <c r="N31" s="25"/>
      <c r="O31" s="25"/>
      <c r="P31" s="25"/>
      <c r="Q31" s="25"/>
      <c r="R31" s="25"/>
      <c r="S31" s="25"/>
      <c r="T31" s="25"/>
      <c r="U31" s="25"/>
      <c r="V31" s="25"/>
    </row>
    <row r="32" spans="1:22" s="24" customFormat="1" ht="103.9" customHeight="1" x14ac:dyDescent="0.2">
      <c r="A32" s="205"/>
      <c r="B32" s="167"/>
      <c r="C32" s="167"/>
      <c r="D32" s="168"/>
      <c r="E32" s="168"/>
      <c r="F32" s="168"/>
      <c r="G32" s="213"/>
      <c r="H32" s="74" t="s">
        <v>7</v>
      </c>
      <c r="I32" s="38">
        <v>200000</v>
      </c>
      <c r="J32" s="35">
        <v>200000</v>
      </c>
      <c r="K32" s="73">
        <f t="shared" si="1"/>
        <v>100</v>
      </c>
      <c r="L32" s="71"/>
      <c r="M32" s="176"/>
      <c r="N32" s="25"/>
      <c r="O32" s="25"/>
      <c r="P32" s="25"/>
      <c r="Q32" s="25"/>
      <c r="R32" s="25"/>
      <c r="S32" s="25"/>
      <c r="T32" s="25"/>
      <c r="U32" s="25"/>
      <c r="V32" s="25"/>
    </row>
    <row r="33" spans="1:22" s="24" customFormat="1" ht="117" customHeight="1" x14ac:dyDescent="0.2">
      <c r="A33" s="49" t="s">
        <v>75</v>
      </c>
      <c r="B33" s="74" t="s">
        <v>61</v>
      </c>
      <c r="C33" s="202" t="s">
        <v>790</v>
      </c>
      <c r="D33" s="76">
        <v>42926</v>
      </c>
      <c r="E33" s="76">
        <v>45291</v>
      </c>
      <c r="F33" s="76">
        <v>42926</v>
      </c>
      <c r="G33" s="76"/>
      <c r="H33" s="74" t="s">
        <v>7</v>
      </c>
      <c r="I33" s="73">
        <f>I34+I35</f>
        <v>5885.5999999999995</v>
      </c>
      <c r="J33" s="73">
        <f>J34+J35</f>
        <v>0</v>
      </c>
      <c r="K33" s="73">
        <f t="shared" si="1"/>
        <v>0</v>
      </c>
      <c r="L33" s="74"/>
      <c r="M33" s="128"/>
      <c r="N33" s="25"/>
      <c r="O33" s="25"/>
      <c r="P33" s="25"/>
      <c r="Q33" s="25"/>
      <c r="R33" s="25"/>
      <c r="S33" s="25"/>
      <c r="T33" s="25"/>
      <c r="U33" s="25"/>
      <c r="V33" s="25"/>
    </row>
    <row r="34" spans="1:22" s="24" customFormat="1" ht="63.75" x14ac:dyDescent="0.2">
      <c r="A34" s="49" t="s">
        <v>80</v>
      </c>
      <c r="B34" s="74" t="s">
        <v>79</v>
      </c>
      <c r="C34" s="203"/>
      <c r="D34" s="76">
        <v>43831</v>
      </c>
      <c r="E34" s="76">
        <v>44196</v>
      </c>
      <c r="F34" s="76"/>
      <c r="G34" s="76"/>
      <c r="H34" s="74" t="s">
        <v>7</v>
      </c>
      <c r="I34" s="38">
        <v>198.4</v>
      </c>
      <c r="J34" s="81">
        <v>0</v>
      </c>
      <c r="K34" s="73">
        <f t="shared" si="1"/>
        <v>0</v>
      </c>
      <c r="L34" s="111" t="s">
        <v>865</v>
      </c>
      <c r="M34" s="128" t="s">
        <v>856</v>
      </c>
      <c r="N34" s="25"/>
      <c r="O34" s="25"/>
      <c r="P34" s="25"/>
      <c r="Q34" s="25"/>
      <c r="R34" s="25"/>
      <c r="S34" s="25"/>
      <c r="T34" s="25"/>
      <c r="U34" s="25"/>
      <c r="V34" s="25"/>
    </row>
    <row r="35" spans="1:22" s="24" customFormat="1" ht="42.75" customHeight="1" outlineLevel="1" x14ac:dyDescent="0.2">
      <c r="A35" s="49" t="s">
        <v>81</v>
      </c>
      <c r="B35" s="74" t="s">
        <v>62</v>
      </c>
      <c r="C35" s="203"/>
      <c r="D35" s="76">
        <v>42926</v>
      </c>
      <c r="E35" s="76">
        <v>44196</v>
      </c>
      <c r="F35" s="76"/>
      <c r="G35" s="76"/>
      <c r="H35" s="74" t="s">
        <v>7</v>
      </c>
      <c r="I35" s="73">
        <v>5687.2</v>
      </c>
      <c r="J35" s="81">
        <v>0</v>
      </c>
      <c r="K35" s="73">
        <f t="shared" si="1"/>
        <v>0</v>
      </c>
      <c r="L35" s="111" t="s">
        <v>866</v>
      </c>
      <c r="M35" s="129" t="s">
        <v>856</v>
      </c>
      <c r="N35" s="25"/>
      <c r="O35" s="25"/>
      <c r="P35" s="25"/>
      <c r="Q35" s="25"/>
      <c r="R35" s="25"/>
      <c r="S35" s="25"/>
      <c r="T35" s="25"/>
      <c r="U35" s="25"/>
      <c r="V35" s="25"/>
    </row>
    <row r="36" spans="1:22" s="24" customFormat="1" ht="127.5" customHeight="1" x14ac:dyDescent="0.2">
      <c r="A36" s="49" t="s">
        <v>82</v>
      </c>
      <c r="B36" s="74" t="s">
        <v>84</v>
      </c>
      <c r="C36" s="165" t="s">
        <v>790</v>
      </c>
      <c r="D36" s="76">
        <v>43831</v>
      </c>
      <c r="E36" s="76">
        <v>44561</v>
      </c>
      <c r="F36" s="76"/>
      <c r="G36" s="76"/>
      <c r="H36" s="74" t="s">
        <v>7</v>
      </c>
      <c r="I36" s="73">
        <f>I37</f>
        <v>1395.6</v>
      </c>
      <c r="J36" s="73">
        <f>J37</f>
        <v>0</v>
      </c>
      <c r="K36" s="73">
        <f t="shared" si="1"/>
        <v>0</v>
      </c>
      <c r="L36" s="74"/>
      <c r="M36" s="128"/>
      <c r="N36" s="25"/>
      <c r="O36" s="25"/>
      <c r="P36" s="25"/>
      <c r="Q36" s="25"/>
      <c r="R36" s="25"/>
      <c r="S36" s="25"/>
      <c r="T36" s="25"/>
      <c r="U36" s="25"/>
      <c r="V36" s="25"/>
    </row>
    <row r="37" spans="1:22" s="24" customFormat="1" ht="42.75" customHeight="1" outlineLevel="1" x14ac:dyDescent="0.2">
      <c r="A37" s="92" t="s">
        <v>83</v>
      </c>
      <c r="B37" s="74" t="s">
        <v>62</v>
      </c>
      <c r="C37" s="167"/>
      <c r="D37" s="76">
        <v>43831</v>
      </c>
      <c r="E37" s="76">
        <v>44196</v>
      </c>
      <c r="F37" s="76"/>
      <c r="G37" s="76"/>
      <c r="H37" s="74" t="s">
        <v>7</v>
      </c>
      <c r="I37" s="73">
        <v>1395.6</v>
      </c>
      <c r="J37" s="81">
        <v>0</v>
      </c>
      <c r="K37" s="73">
        <f t="shared" si="1"/>
        <v>0</v>
      </c>
      <c r="L37" s="74" t="s">
        <v>866</v>
      </c>
      <c r="M37" s="129" t="s">
        <v>856</v>
      </c>
      <c r="N37" s="25"/>
      <c r="O37" s="25"/>
      <c r="P37" s="25"/>
      <c r="Q37" s="25"/>
      <c r="R37" s="25"/>
      <c r="S37" s="25"/>
      <c r="T37" s="25"/>
      <c r="U37" s="25"/>
      <c r="V37" s="25"/>
    </row>
    <row r="38" spans="1:22" s="24" customFormat="1" ht="165.75" outlineLevel="1" x14ac:dyDescent="0.2">
      <c r="A38" s="93" t="s">
        <v>85</v>
      </c>
      <c r="B38" s="74" t="s">
        <v>64</v>
      </c>
      <c r="C38" s="36" t="s">
        <v>790</v>
      </c>
      <c r="D38" s="76">
        <v>43831</v>
      </c>
      <c r="E38" s="76">
        <v>44196</v>
      </c>
      <c r="F38" s="76">
        <v>43831</v>
      </c>
      <c r="G38" s="76">
        <v>44196</v>
      </c>
      <c r="H38" s="71" t="s">
        <v>7</v>
      </c>
      <c r="I38" s="37">
        <v>635024.80000000005</v>
      </c>
      <c r="J38" s="87">
        <v>618079.19415999996</v>
      </c>
      <c r="K38" s="73">
        <f t="shared" si="1"/>
        <v>97.331504873510426</v>
      </c>
      <c r="L38" s="74" t="s">
        <v>868</v>
      </c>
      <c r="M38" s="128" t="s">
        <v>815</v>
      </c>
      <c r="N38" s="25"/>
      <c r="O38" s="25"/>
      <c r="P38" s="25"/>
      <c r="Q38" s="25"/>
      <c r="R38" s="25"/>
      <c r="S38" s="25"/>
      <c r="T38" s="25"/>
      <c r="U38" s="25"/>
      <c r="V38" s="25"/>
    </row>
    <row r="39" spans="1:22" s="24" customFormat="1" ht="267.75" outlineLevel="1" x14ac:dyDescent="0.2">
      <c r="A39" s="32" t="s">
        <v>86</v>
      </c>
      <c r="B39" s="74" t="s">
        <v>66</v>
      </c>
      <c r="C39" s="50" t="s">
        <v>1149</v>
      </c>
      <c r="D39" s="76">
        <v>43831</v>
      </c>
      <c r="E39" s="76">
        <v>44196</v>
      </c>
      <c r="F39" s="76">
        <v>43831</v>
      </c>
      <c r="G39" s="76">
        <v>44196</v>
      </c>
      <c r="H39" s="74" t="s">
        <v>7</v>
      </c>
      <c r="I39" s="81">
        <f>I40+I41</f>
        <v>2106909.9</v>
      </c>
      <c r="J39" s="81">
        <f>J40+J41</f>
        <v>1963639.39219</v>
      </c>
      <c r="K39" s="73">
        <f t="shared" si="1"/>
        <v>93.199969879585268</v>
      </c>
      <c r="L39" s="74"/>
      <c r="M39" s="128"/>
      <c r="N39" s="25"/>
      <c r="O39" s="25"/>
      <c r="P39" s="25"/>
      <c r="Q39" s="25"/>
      <c r="R39" s="25"/>
      <c r="S39" s="25"/>
      <c r="T39" s="25"/>
      <c r="U39" s="25"/>
      <c r="V39" s="25"/>
    </row>
    <row r="40" spans="1:22" s="24" customFormat="1" ht="125.25" customHeight="1" outlineLevel="1" x14ac:dyDescent="0.2">
      <c r="A40" s="32" t="s">
        <v>87</v>
      </c>
      <c r="B40" s="74" t="s">
        <v>179</v>
      </c>
      <c r="C40" s="50" t="s">
        <v>790</v>
      </c>
      <c r="D40" s="76">
        <v>43831</v>
      </c>
      <c r="E40" s="76">
        <v>44196</v>
      </c>
      <c r="F40" s="76">
        <v>43831</v>
      </c>
      <c r="G40" s="76">
        <v>44196</v>
      </c>
      <c r="H40" s="69" t="s">
        <v>7</v>
      </c>
      <c r="I40" s="86">
        <v>2065745.8</v>
      </c>
      <c r="J40" s="81">
        <v>1929228.02679</v>
      </c>
      <c r="K40" s="73">
        <f t="shared" ref="K40:K582" si="2">J40/I40*100</f>
        <v>93.391356612706161</v>
      </c>
      <c r="L40" s="74" t="s">
        <v>869</v>
      </c>
      <c r="M40" s="128" t="s">
        <v>815</v>
      </c>
      <c r="N40" s="25"/>
      <c r="O40" s="25"/>
      <c r="P40" s="25"/>
      <c r="Q40" s="25"/>
      <c r="R40" s="25"/>
      <c r="S40" s="25"/>
      <c r="T40" s="25"/>
      <c r="U40" s="25"/>
      <c r="V40" s="25"/>
    </row>
    <row r="41" spans="1:22" s="24" customFormat="1" ht="125.25" customHeight="1" outlineLevel="1" x14ac:dyDescent="0.2">
      <c r="A41" s="32" t="s">
        <v>95</v>
      </c>
      <c r="B41" s="74" t="s">
        <v>88</v>
      </c>
      <c r="C41" s="50" t="s">
        <v>165</v>
      </c>
      <c r="D41" s="76">
        <v>43831</v>
      </c>
      <c r="E41" s="76">
        <v>44196</v>
      </c>
      <c r="F41" s="76">
        <v>43831</v>
      </c>
      <c r="G41" s="85">
        <v>44196</v>
      </c>
      <c r="H41" s="38" t="s">
        <v>7</v>
      </c>
      <c r="I41" s="38">
        <v>41164.1</v>
      </c>
      <c r="J41" s="38">
        <f>J42+J46+J47+6264.03871</f>
        <v>34411.365399999995</v>
      </c>
      <c r="K41" s="73">
        <f t="shared" si="2"/>
        <v>83.595573327243883</v>
      </c>
      <c r="L41" s="74" t="s">
        <v>870</v>
      </c>
      <c r="M41" s="128"/>
      <c r="N41" s="25"/>
      <c r="O41" s="25"/>
      <c r="P41" s="25"/>
      <c r="Q41" s="25"/>
      <c r="R41" s="25"/>
      <c r="S41" s="25"/>
      <c r="T41" s="25"/>
      <c r="U41" s="25"/>
      <c r="V41" s="25"/>
    </row>
    <row r="42" spans="1:22" s="24" customFormat="1" ht="165.75" outlineLevel="1" x14ac:dyDescent="0.2">
      <c r="A42" s="32" t="s">
        <v>96</v>
      </c>
      <c r="B42" s="74" t="s">
        <v>89</v>
      </c>
      <c r="C42" s="50" t="s">
        <v>1150</v>
      </c>
      <c r="D42" s="76">
        <v>43831</v>
      </c>
      <c r="E42" s="76">
        <v>44196</v>
      </c>
      <c r="F42" s="76">
        <v>43831</v>
      </c>
      <c r="G42" s="85">
        <v>44196</v>
      </c>
      <c r="H42" s="38" t="s">
        <v>7</v>
      </c>
      <c r="I42" s="38">
        <v>8861.7999999999993</v>
      </c>
      <c r="J42" s="35">
        <v>8861.7999999999993</v>
      </c>
      <c r="K42" s="73">
        <f t="shared" si="2"/>
        <v>100</v>
      </c>
      <c r="L42" s="74" t="s">
        <v>871</v>
      </c>
      <c r="M42" s="128" t="s">
        <v>815</v>
      </c>
      <c r="N42" s="25"/>
      <c r="O42" s="25"/>
      <c r="P42" s="25"/>
      <c r="Q42" s="25"/>
      <c r="R42" s="25"/>
      <c r="S42" s="25"/>
      <c r="T42" s="25"/>
      <c r="U42" s="25"/>
      <c r="V42" s="25"/>
    </row>
    <row r="43" spans="1:22" s="24" customFormat="1" ht="165.75" outlineLevel="1" x14ac:dyDescent="0.2">
      <c r="A43" s="32" t="s">
        <v>97</v>
      </c>
      <c r="B43" s="74" t="s">
        <v>90</v>
      </c>
      <c r="C43" s="50" t="s">
        <v>1150</v>
      </c>
      <c r="D43" s="76">
        <v>43831</v>
      </c>
      <c r="E43" s="76">
        <v>44196</v>
      </c>
      <c r="F43" s="76">
        <v>43831</v>
      </c>
      <c r="G43" s="85">
        <v>44196</v>
      </c>
      <c r="H43" s="38" t="s">
        <v>7</v>
      </c>
      <c r="I43" s="38">
        <v>4098</v>
      </c>
      <c r="J43" s="35">
        <v>2893.77</v>
      </c>
      <c r="K43" s="73">
        <f t="shared" si="2"/>
        <v>70.614202049780388</v>
      </c>
      <c r="L43" s="74" t="s">
        <v>872</v>
      </c>
      <c r="M43" s="128" t="s">
        <v>815</v>
      </c>
      <c r="N43" s="25"/>
      <c r="O43" s="25"/>
      <c r="P43" s="25"/>
      <c r="Q43" s="25"/>
      <c r="R43" s="25"/>
      <c r="S43" s="25"/>
      <c r="T43" s="25"/>
      <c r="U43" s="25"/>
      <c r="V43" s="25"/>
    </row>
    <row r="44" spans="1:22" s="24" customFormat="1" ht="165.75" outlineLevel="1" x14ac:dyDescent="0.2">
      <c r="A44" s="32" t="s">
        <v>98</v>
      </c>
      <c r="B44" s="74" t="s">
        <v>91</v>
      </c>
      <c r="C44" s="50" t="s">
        <v>1150</v>
      </c>
      <c r="D44" s="76">
        <v>43831</v>
      </c>
      <c r="E44" s="76">
        <v>44196</v>
      </c>
      <c r="F44" s="76">
        <v>43831</v>
      </c>
      <c r="G44" s="85">
        <v>44196</v>
      </c>
      <c r="H44" s="38" t="s">
        <v>7</v>
      </c>
      <c r="I44" s="38">
        <v>1401</v>
      </c>
      <c r="J44" s="35">
        <v>1350</v>
      </c>
      <c r="K44" s="73">
        <f t="shared" si="2"/>
        <v>96.359743040685217</v>
      </c>
      <c r="L44" s="74" t="s">
        <v>873</v>
      </c>
      <c r="M44" s="128" t="s">
        <v>815</v>
      </c>
      <c r="N44" s="25"/>
      <c r="O44" s="25"/>
      <c r="P44" s="25"/>
      <c r="Q44" s="25"/>
      <c r="R44" s="25"/>
      <c r="S44" s="25"/>
      <c r="T44" s="25"/>
      <c r="U44" s="25"/>
      <c r="V44" s="25"/>
    </row>
    <row r="45" spans="1:22" s="24" customFormat="1" ht="195" customHeight="1" outlineLevel="1" x14ac:dyDescent="0.2">
      <c r="A45" s="32" t="s">
        <v>99</v>
      </c>
      <c r="B45" s="74" t="s">
        <v>92</v>
      </c>
      <c r="C45" s="50" t="s">
        <v>1150</v>
      </c>
      <c r="D45" s="76">
        <v>43831</v>
      </c>
      <c r="E45" s="76">
        <v>44196</v>
      </c>
      <c r="F45" s="76">
        <v>43831</v>
      </c>
      <c r="G45" s="85">
        <v>44196</v>
      </c>
      <c r="H45" s="38" t="s">
        <v>7</v>
      </c>
      <c r="I45" s="38">
        <v>3134.1</v>
      </c>
      <c r="J45" s="35">
        <v>2020.26</v>
      </c>
      <c r="K45" s="73">
        <f t="shared" si="2"/>
        <v>64.460610701636838</v>
      </c>
      <c r="L45" s="74" t="s">
        <v>1109</v>
      </c>
      <c r="M45" s="128" t="s">
        <v>815</v>
      </c>
      <c r="N45" s="25"/>
      <c r="O45" s="25"/>
      <c r="P45" s="25"/>
      <c r="Q45" s="25"/>
      <c r="R45" s="25"/>
      <c r="S45" s="25"/>
      <c r="T45" s="25"/>
      <c r="U45" s="25"/>
      <c r="V45" s="25"/>
    </row>
    <row r="46" spans="1:22" s="24" customFormat="1" ht="165.75" outlineLevel="1" x14ac:dyDescent="0.2">
      <c r="A46" s="32" t="s">
        <v>100</v>
      </c>
      <c r="B46" s="74" t="s">
        <v>93</v>
      </c>
      <c r="C46" s="50" t="s">
        <v>1150</v>
      </c>
      <c r="D46" s="76">
        <v>43831</v>
      </c>
      <c r="E46" s="76">
        <v>44196</v>
      </c>
      <c r="F46" s="76">
        <v>43831</v>
      </c>
      <c r="G46" s="85">
        <v>44196</v>
      </c>
      <c r="H46" s="38" t="s">
        <v>7</v>
      </c>
      <c r="I46" s="38">
        <v>22069.200000000001</v>
      </c>
      <c r="J46" s="35">
        <v>18786.270769999999</v>
      </c>
      <c r="K46" s="73">
        <f t="shared" si="2"/>
        <v>85.124384979972078</v>
      </c>
      <c r="L46" s="74" t="s">
        <v>1113</v>
      </c>
      <c r="M46" s="128" t="s">
        <v>815</v>
      </c>
      <c r="N46" s="25"/>
      <c r="O46" s="25"/>
      <c r="P46" s="25"/>
      <c r="Q46" s="25"/>
      <c r="R46" s="25"/>
      <c r="S46" s="25"/>
      <c r="T46" s="25"/>
      <c r="U46" s="25"/>
      <c r="V46" s="25"/>
    </row>
    <row r="47" spans="1:22" s="24" customFormat="1" ht="165.75" outlineLevel="1" x14ac:dyDescent="0.2">
      <c r="A47" s="32" t="s">
        <v>101</v>
      </c>
      <c r="B47" s="74" t="s">
        <v>94</v>
      </c>
      <c r="C47" s="50" t="s">
        <v>1150</v>
      </c>
      <c r="D47" s="76">
        <v>43831</v>
      </c>
      <c r="E47" s="76">
        <v>44196</v>
      </c>
      <c r="F47" s="76">
        <v>43831</v>
      </c>
      <c r="G47" s="85"/>
      <c r="H47" s="38" t="s">
        <v>7</v>
      </c>
      <c r="I47" s="38">
        <v>1600</v>
      </c>
      <c r="J47" s="35">
        <v>499.25592</v>
      </c>
      <c r="K47" s="73">
        <f t="shared" si="2"/>
        <v>31.203494999999997</v>
      </c>
      <c r="L47" s="74" t="s">
        <v>1114</v>
      </c>
      <c r="M47" s="128" t="s">
        <v>856</v>
      </c>
      <c r="N47" s="25"/>
      <c r="O47" s="25"/>
      <c r="P47" s="25"/>
      <c r="Q47" s="25"/>
      <c r="R47" s="25"/>
      <c r="S47" s="25"/>
      <c r="T47" s="25"/>
      <c r="U47" s="25"/>
      <c r="V47" s="25"/>
    </row>
    <row r="48" spans="1:22" s="24" customFormat="1" ht="84.75" customHeight="1" outlineLevel="1" x14ac:dyDescent="0.2">
      <c r="A48" s="205" t="s">
        <v>104</v>
      </c>
      <c r="B48" s="191" t="s">
        <v>67</v>
      </c>
      <c r="C48" s="191" t="s">
        <v>166</v>
      </c>
      <c r="D48" s="171">
        <v>43831</v>
      </c>
      <c r="E48" s="171">
        <v>44196</v>
      </c>
      <c r="F48" s="171">
        <v>43831</v>
      </c>
      <c r="G48" s="171">
        <v>44196</v>
      </c>
      <c r="H48" s="74" t="s">
        <v>15</v>
      </c>
      <c r="I48" s="34">
        <f>I49+I50</f>
        <v>1281028.82</v>
      </c>
      <c r="J48" s="34">
        <f>J49+J50</f>
        <v>1200094.2080900001</v>
      </c>
      <c r="K48" s="73">
        <f t="shared" si="2"/>
        <v>93.682061586249091</v>
      </c>
      <c r="L48" s="230"/>
      <c r="M48" s="174"/>
      <c r="N48" s="25"/>
      <c r="O48" s="25"/>
      <c r="P48" s="25"/>
      <c r="Q48" s="25"/>
      <c r="R48" s="25"/>
      <c r="S48" s="25"/>
      <c r="T48" s="25"/>
      <c r="U48" s="25"/>
      <c r="V48" s="25"/>
    </row>
    <row r="49" spans="1:22" s="24" customFormat="1" ht="30" customHeight="1" outlineLevel="1" x14ac:dyDescent="0.2">
      <c r="A49" s="205"/>
      <c r="B49" s="191"/>
      <c r="C49" s="191"/>
      <c r="D49" s="172"/>
      <c r="E49" s="172"/>
      <c r="F49" s="172"/>
      <c r="G49" s="172"/>
      <c r="H49" s="75" t="s">
        <v>7</v>
      </c>
      <c r="I49" s="122">
        <v>1215251.54</v>
      </c>
      <c r="J49" s="35">
        <v>1117252.9550000001</v>
      </c>
      <c r="K49" s="73">
        <f t="shared" si="2"/>
        <v>91.935942331741458</v>
      </c>
      <c r="L49" s="191"/>
      <c r="M49" s="175"/>
      <c r="N49" s="25"/>
      <c r="O49" s="25"/>
      <c r="P49" s="25"/>
      <c r="Q49" s="25"/>
      <c r="R49" s="25"/>
      <c r="S49" s="25"/>
      <c r="T49" s="25"/>
      <c r="U49" s="25"/>
      <c r="V49" s="25"/>
    </row>
    <row r="50" spans="1:22" s="24" customFormat="1" ht="25.5" customHeight="1" outlineLevel="1" x14ac:dyDescent="0.2">
      <c r="A50" s="205"/>
      <c r="B50" s="191"/>
      <c r="C50" s="191"/>
      <c r="D50" s="173"/>
      <c r="E50" s="173"/>
      <c r="F50" s="173"/>
      <c r="G50" s="173"/>
      <c r="H50" s="63" t="s">
        <v>6</v>
      </c>
      <c r="I50" s="69">
        <v>65777.279999999999</v>
      </c>
      <c r="J50" s="35">
        <v>82841.253089999998</v>
      </c>
      <c r="K50" s="73">
        <f t="shared" si="2"/>
        <v>125.94204729961469</v>
      </c>
      <c r="L50" s="191"/>
      <c r="M50" s="176"/>
      <c r="N50" s="25"/>
      <c r="O50" s="25"/>
      <c r="P50" s="25"/>
      <c r="Q50" s="25"/>
      <c r="R50" s="25"/>
      <c r="S50" s="25"/>
      <c r="T50" s="25"/>
      <c r="U50" s="25"/>
      <c r="V50" s="25"/>
    </row>
    <row r="51" spans="1:22" s="24" customFormat="1" ht="25.5" customHeight="1" outlineLevel="1" x14ac:dyDescent="0.2">
      <c r="A51" s="197" t="s">
        <v>215</v>
      </c>
      <c r="B51" s="165" t="s">
        <v>216</v>
      </c>
      <c r="C51" s="165" t="s">
        <v>217</v>
      </c>
      <c r="D51" s="168">
        <v>43831</v>
      </c>
      <c r="E51" s="168">
        <v>44196</v>
      </c>
      <c r="F51" s="168">
        <v>43831</v>
      </c>
      <c r="G51" s="206">
        <v>44196</v>
      </c>
      <c r="H51" s="74" t="s">
        <v>15</v>
      </c>
      <c r="I51" s="38">
        <v>2653.62</v>
      </c>
      <c r="J51" s="38">
        <v>2653.62</v>
      </c>
      <c r="K51" s="73">
        <f t="shared" si="2"/>
        <v>100</v>
      </c>
      <c r="L51" s="165" t="s">
        <v>874</v>
      </c>
      <c r="M51" s="174" t="s">
        <v>815</v>
      </c>
      <c r="N51" s="25"/>
      <c r="O51" s="25"/>
      <c r="P51" s="25"/>
      <c r="Q51" s="25"/>
      <c r="R51" s="25"/>
      <c r="S51" s="25"/>
      <c r="T51" s="25"/>
      <c r="U51" s="25"/>
      <c r="V51" s="25"/>
    </row>
    <row r="52" spans="1:22" s="24" customFormat="1" ht="25.5" customHeight="1" outlineLevel="1" x14ac:dyDescent="0.2">
      <c r="A52" s="198"/>
      <c r="B52" s="166"/>
      <c r="C52" s="166"/>
      <c r="D52" s="169"/>
      <c r="E52" s="169"/>
      <c r="F52" s="169"/>
      <c r="G52" s="207"/>
      <c r="H52" s="74" t="s">
        <v>7</v>
      </c>
      <c r="I52" s="38">
        <v>2520.9430000000002</v>
      </c>
      <c r="J52" s="103">
        <v>2520.9430000000002</v>
      </c>
      <c r="K52" s="73">
        <f t="shared" si="2"/>
        <v>100</v>
      </c>
      <c r="L52" s="166"/>
      <c r="M52" s="175"/>
      <c r="N52" s="25"/>
      <c r="O52" s="25"/>
      <c r="P52" s="25"/>
      <c r="Q52" s="25"/>
      <c r="R52" s="25"/>
      <c r="S52" s="25"/>
      <c r="T52" s="25"/>
      <c r="U52" s="25"/>
      <c r="V52" s="25"/>
    </row>
    <row r="53" spans="1:22" s="24" customFormat="1" ht="25.5" customHeight="1" outlineLevel="1" x14ac:dyDescent="0.2">
      <c r="A53" s="199"/>
      <c r="B53" s="167"/>
      <c r="C53" s="167"/>
      <c r="D53" s="170"/>
      <c r="E53" s="170"/>
      <c r="F53" s="170"/>
      <c r="G53" s="208"/>
      <c r="H53" s="74" t="s">
        <v>6</v>
      </c>
      <c r="I53" s="38">
        <v>132.68199999999999</v>
      </c>
      <c r="J53" s="103">
        <v>132.68199999999999</v>
      </c>
      <c r="K53" s="73">
        <f t="shared" si="2"/>
        <v>100</v>
      </c>
      <c r="L53" s="167"/>
      <c r="M53" s="176"/>
      <c r="N53" s="25"/>
      <c r="O53" s="25"/>
      <c r="P53" s="25"/>
      <c r="Q53" s="25"/>
      <c r="R53" s="25"/>
      <c r="S53" s="25"/>
      <c r="T53" s="25"/>
      <c r="U53" s="25"/>
      <c r="V53" s="25"/>
    </row>
    <row r="54" spans="1:22" s="24" customFormat="1" ht="25.5" customHeight="1" outlineLevel="1" x14ac:dyDescent="0.2">
      <c r="A54" s="197" t="s">
        <v>218</v>
      </c>
      <c r="B54" s="165" t="s">
        <v>219</v>
      </c>
      <c r="C54" s="165" t="s">
        <v>217</v>
      </c>
      <c r="D54" s="168">
        <v>43831</v>
      </c>
      <c r="E54" s="168">
        <v>44196</v>
      </c>
      <c r="F54" s="168">
        <v>43831</v>
      </c>
      <c r="G54" s="206">
        <v>44196</v>
      </c>
      <c r="H54" s="74" t="s">
        <v>15</v>
      </c>
      <c r="I54" s="38">
        <v>1255.55</v>
      </c>
      <c r="J54" s="103">
        <v>2709.64</v>
      </c>
      <c r="K54" s="73">
        <f t="shared" si="2"/>
        <v>215.81299032296602</v>
      </c>
      <c r="L54" s="165" t="s">
        <v>874</v>
      </c>
      <c r="M54" s="174" t="s">
        <v>815</v>
      </c>
      <c r="N54" s="25"/>
      <c r="O54" s="25"/>
      <c r="P54" s="25"/>
      <c r="Q54" s="25"/>
      <c r="R54" s="25"/>
      <c r="S54" s="25"/>
      <c r="T54" s="25"/>
      <c r="U54" s="25"/>
      <c r="V54" s="25"/>
    </row>
    <row r="55" spans="1:22" s="24" customFormat="1" ht="25.5" customHeight="1" outlineLevel="1" x14ac:dyDescent="0.2">
      <c r="A55" s="198"/>
      <c r="B55" s="166"/>
      <c r="C55" s="166"/>
      <c r="D55" s="169"/>
      <c r="E55" s="169"/>
      <c r="F55" s="169"/>
      <c r="G55" s="207"/>
      <c r="H55" s="74" t="s">
        <v>7</v>
      </c>
      <c r="I55" s="38">
        <v>1192.7650000000001</v>
      </c>
      <c r="J55" s="103">
        <v>1192.7650000000001</v>
      </c>
      <c r="K55" s="73">
        <f t="shared" si="2"/>
        <v>100</v>
      </c>
      <c r="L55" s="166"/>
      <c r="M55" s="175"/>
      <c r="N55" s="25"/>
      <c r="O55" s="25"/>
      <c r="P55" s="25"/>
      <c r="Q55" s="25"/>
      <c r="R55" s="25"/>
      <c r="S55" s="25"/>
      <c r="T55" s="25"/>
      <c r="U55" s="25"/>
      <c r="V55" s="25"/>
    </row>
    <row r="56" spans="1:22" s="24" customFormat="1" ht="25.5" customHeight="1" outlineLevel="1" x14ac:dyDescent="0.2">
      <c r="A56" s="199"/>
      <c r="B56" s="167"/>
      <c r="C56" s="167"/>
      <c r="D56" s="170"/>
      <c r="E56" s="170"/>
      <c r="F56" s="170"/>
      <c r="G56" s="208"/>
      <c r="H56" s="74" t="s">
        <v>6</v>
      </c>
      <c r="I56" s="38">
        <v>62.777999999999999</v>
      </c>
      <c r="J56" s="103">
        <v>1516.8689999999999</v>
      </c>
      <c r="K56" s="73">
        <f t="shared" si="2"/>
        <v>2416.2429513523844</v>
      </c>
      <c r="L56" s="167"/>
      <c r="M56" s="176"/>
      <c r="N56" s="25"/>
      <c r="O56" s="25"/>
      <c r="P56" s="25"/>
      <c r="Q56" s="25"/>
      <c r="R56" s="25"/>
      <c r="S56" s="25"/>
      <c r="T56" s="25"/>
      <c r="U56" s="25"/>
      <c r="V56" s="25"/>
    </row>
    <row r="57" spans="1:22" s="24" customFormat="1" ht="25.5" customHeight="1" outlineLevel="1" x14ac:dyDescent="0.2">
      <c r="A57" s="197" t="s">
        <v>220</v>
      </c>
      <c r="B57" s="165" t="s">
        <v>810</v>
      </c>
      <c r="C57" s="165" t="s">
        <v>221</v>
      </c>
      <c r="D57" s="168">
        <v>43831</v>
      </c>
      <c r="E57" s="168">
        <v>44196</v>
      </c>
      <c r="F57" s="168">
        <v>43831</v>
      </c>
      <c r="G57" s="206">
        <v>44196</v>
      </c>
      <c r="H57" s="74" t="s">
        <v>15</v>
      </c>
      <c r="I57" s="38">
        <v>22117.895</v>
      </c>
      <c r="J57" s="103">
        <f>J58+J59</f>
        <v>22228.783800000001</v>
      </c>
      <c r="K57" s="73">
        <f t="shared" si="2"/>
        <v>100.5013533159462</v>
      </c>
      <c r="L57" s="165" t="s">
        <v>875</v>
      </c>
      <c r="M57" s="174" t="s">
        <v>815</v>
      </c>
      <c r="N57" s="25"/>
      <c r="O57" s="25"/>
      <c r="P57" s="25"/>
      <c r="Q57" s="25"/>
      <c r="R57" s="25"/>
      <c r="S57" s="25"/>
      <c r="T57" s="25"/>
      <c r="U57" s="25"/>
      <c r="V57" s="25"/>
    </row>
    <row r="58" spans="1:22" s="24" customFormat="1" ht="25.5" customHeight="1" outlineLevel="1" x14ac:dyDescent="0.2">
      <c r="A58" s="198"/>
      <c r="B58" s="166"/>
      <c r="C58" s="166"/>
      <c r="D58" s="169"/>
      <c r="E58" s="169"/>
      <c r="F58" s="169"/>
      <c r="G58" s="207"/>
      <c r="H58" s="74" t="s">
        <v>7</v>
      </c>
      <c r="I58" s="38">
        <v>21012</v>
      </c>
      <c r="J58" s="103">
        <v>21012</v>
      </c>
      <c r="K58" s="73">
        <f t="shared" si="2"/>
        <v>100</v>
      </c>
      <c r="L58" s="166"/>
      <c r="M58" s="175"/>
      <c r="N58" s="25"/>
      <c r="O58" s="25"/>
      <c r="P58" s="25"/>
      <c r="Q58" s="25"/>
      <c r="R58" s="25"/>
      <c r="S58" s="25"/>
      <c r="T58" s="25"/>
      <c r="U58" s="25"/>
      <c r="V58" s="25"/>
    </row>
    <row r="59" spans="1:22" s="24" customFormat="1" ht="25.5" customHeight="1" outlineLevel="1" x14ac:dyDescent="0.2">
      <c r="A59" s="199"/>
      <c r="B59" s="167"/>
      <c r="C59" s="167"/>
      <c r="D59" s="170"/>
      <c r="E59" s="170"/>
      <c r="F59" s="170"/>
      <c r="G59" s="208"/>
      <c r="H59" s="74" t="s">
        <v>6</v>
      </c>
      <c r="I59" s="38">
        <v>1105.895</v>
      </c>
      <c r="J59" s="103">
        <v>1216.7837999999999</v>
      </c>
      <c r="K59" s="73">
        <f t="shared" si="2"/>
        <v>110.02706405219303</v>
      </c>
      <c r="L59" s="167"/>
      <c r="M59" s="176"/>
      <c r="N59" s="25"/>
      <c r="O59" s="25"/>
      <c r="P59" s="25"/>
      <c r="Q59" s="25"/>
      <c r="R59" s="25"/>
      <c r="S59" s="25"/>
      <c r="T59" s="25"/>
      <c r="U59" s="25"/>
      <c r="V59" s="25"/>
    </row>
    <row r="60" spans="1:22" s="24" customFormat="1" ht="25.5" customHeight="1" outlineLevel="1" x14ac:dyDescent="0.2">
      <c r="A60" s="197" t="s">
        <v>222</v>
      </c>
      <c r="B60" s="165" t="s">
        <v>223</v>
      </c>
      <c r="C60" s="165" t="s">
        <v>811</v>
      </c>
      <c r="D60" s="168">
        <v>43831</v>
      </c>
      <c r="E60" s="168">
        <v>44196</v>
      </c>
      <c r="F60" s="168">
        <v>43831</v>
      </c>
      <c r="G60" s="206">
        <v>44196</v>
      </c>
      <c r="H60" s="74" t="s">
        <v>15</v>
      </c>
      <c r="I60" s="38">
        <v>1311.7059999999999</v>
      </c>
      <c r="J60" s="103">
        <f>J61+J62</f>
        <v>1311.7059999999999</v>
      </c>
      <c r="K60" s="73">
        <f t="shared" si="2"/>
        <v>100</v>
      </c>
      <c r="L60" s="165" t="s">
        <v>876</v>
      </c>
      <c r="M60" s="174" t="s">
        <v>815</v>
      </c>
      <c r="N60" s="25"/>
      <c r="O60" s="25"/>
      <c r="P60" s="25"/>
      <c r="Q60" s="25"/>
      <c r="R60" s="25"/>
      <c r="S60" s="25"/>
      <c r="T60" s="25"/>
      <c r="U60" s="25"/>
      <c r="V60" s="25"/>
    </row>
    <row r="61" spans="1:22" s="24" customFormat="1" ht="25.5" customHeight="1" outlineLevel="1" x14ac:dyDescent="0.2">
      <c r="A61" s="198"/>
      <c r="B61" s="166"/>
      <c r="C61" s="166"/>
      <c r="D61" s="169"/>
      <c r="E61" s="169"/>
      <c r="F61" s="169"/>
      <c r="G61" s="207"/>
      <c r="H61" s="74" t="s">
        <v>7</v>
      </c>
      <c r="I61" s="38">
        <v>1246.1199999999999</v>
      </c>
      <c r="J61" s="103">
        <v>1246.1199999999999</v>
      </c>
      <c r="K61" s="73">
        <f t="shared" si="2"/>
        <v>100</v>
      </c>
      <c r="L61" s="166"/>
      <c r="M61" s="175"/>
      <c r="N61" s="25"/>
      <c r="O61" s="25"/>
      <c r="P61" s="25"/>
      <c r="Q61" s="25"/>
      <c r="R61" s="25"/>
      <c r="S61" s="25"/>
      <c r="T61" s="25"/>
      <c r="U61" s="25"/>
      <c r="V61" s="25"/>
    </row>
    <row r="62" spans="1:22" s="24" customFormat="1" ht="25.5" customHeight="1" outlineLevel="1" x14ac:dyDescent="0.2">
      <c r="A62" s="199"/>
      <c r="B62" s="167"/>
      <c r="C62" s="167"/>
      <c r="D62" s="170"/>
      <c r="E62" s="170"/>
      <c r="F62" s="170"/>
      <c r="G62" s="208"/>
      <c r="H62" s="74" t="s">
        <v>6</v>
      </c>
      <c r="I62" s="38">
        <v>65.585999999999999</v>
      </c>
      <c r="J62" s="103">
        <v>65.585999999999999</v>
      </c>
      <c r="K62" s="73">
        <f t="shared" si="2"/>
        <v>100</v>
      </c>
      <c r="L62" s="167"/>
      <c r="M62" s="176"/>
      <c r="N62" s="25"/>
      <c r="O62" s="25"/>
      <c r="P62" s="25"/>
      <c r="Q62" s="25"/>
      <c r="R62" s="25"/>
      <c r="S62" s="25"/>
      <c r="T62" s="25"/>
      <c r="U62" s="25"/>
      <c r="V62" s="25"/>
    </row>
    <row r="63" spans="1:22" s="24" customFormat="1" ht="25.5" customHeight="1" outlineLevel="1" x14ac:dyDescent="0.2">
      <c r="A63" s="197" t="s">
        <v>224</v>
      </c>
      <c r="B63" s="165" t="s">
        <v>225</v>
      </c>
      <c r="C63" s="165" t="s">
        <v>811</v>
      </c>
      <c r="D63" s="168">
        <v>43831</v>
      </c>
      <c r="E63" s="168">
        <v>44196</v>
      </c>
      <c r="F63" s="168">
        <v>43831</v>
      </c>
      <c r="G63" s="206">
        <v>44196</v>
      </c>
      <c r="H63" s="74" t="s">
        <v>15</v>
      </c>
      <c r="I63" s="38">
        <v>715.18799999999999</v>
      </c>
      <c r="J63" s="103">
        <f>J64+J65</f>
        <v>715.18799999999999</v>
      </c>
      <c r="K63" s="73">
        <f t="shared" si="2"/>
        <v>100</v>
      </c>
      <c r="L63" s="165" t="s">
        <v>877</v>
      </c>
      <c r="M63" s="174" t="s">
        <v>815</v>
      </c>
      <c r="N63" s="25"/>
      <c r="O63" s="25"/>
      <c r="P63" s="25"/>
      <c r="Q63" s="25"/>
      <c r="R63" s="25"/>
      <c r="S63" s="25"/>
      <c r="T63" s="25"/>
      <c r="U63" s="25"/>
      <c r="V63" s="25"/>
    </row>
    <row r="64" spans="1:22" s="24" customFormat="1" ht="25.5" customHeight="1" outlineLevel="1" x14ac:dyDescent="0.2">
      <c r="A64" s="198"/>
      <c r="B64" s="166"/>
      <c r="C64" s="166"/>
      <c r="D64" s="169"/>
      <c r="E64" s="169"/>
      <c r="F64" s="169"/>
      <c r="G64" s="207"/>
      <c r="H64" s="74" t="s">
        <v>7</v>
      </c>
      <c r="I64" s="38">
        <v>679.428</v>
      </c>
      <c r="J64" s="103">
        <v>679.428</v>
      </c>
      <c r="K64" s="73">
        <f t="shared" si="2"/>
        <v>100</v>
      </c>
      <c r="L64" s="166"/>
      <c r="M64" s="175"/>
      <c r="N64" s="25"/>
      <c r="O64" s="25"/>
      <c r="P64" s="25"/>
      <c r="Q64" s="25"/>
      <c r="R64" s="25"/>
      <c r="S64" s="25"/>
      <c r="T64" s="25"/>
      <c r="U64" s="25"/>
      <c r="V64" s="25"/>
    </row>
    <row r="65" spans="1:22" s="24" customFormat="1" ht="25.5" customHeight="1" outlineLevel="1" x14ac:dyDescent="0.2">
      <c r="A65" s="199"/>
      <c r="B65" s="167"/>
      <c r="C65" s="167"/>
      <c r="D65" s="170"/>
      <c r="E65" s="170"/>
      <c r="F65" s="170"/>
      <c r="G65" s="208"/>
      <c r="H65" s="74" t="s">
        <v>6</v>
      </c>
      <c r="I65" s="38">
        <v>35.76</v>
      </c>
      <c r="J65" s="103">
        <v>35.76</v>
      </c>
      <c r="K65" s="73">
        <f t="shared" si="2"/>
        <v>100</v>
      </c>
      <c r="L65" s="167"/>
      <c r="M65" s="176"/>
      <c r="N65" s="25"/>
      <c r="O65" s="25"/>
      <c r="P65" s="25"/>
      <c r="Q65" s="25"/>
      <c r="R65" s="25"/>
      <c r="S65" s="25"/>
      <c r="T65" s="25"/>
      <c r="U65" s="25"/>
      <c r="V65" s="25"/>
    </row>
    <row r="66" spans="1:22" s="24" customFormat="1" ht="25.5" customHeight="1" outlineLevel="1" x14ac:dyDescent="0.2">
      <c r="A66" s="197" t="s">
        <v>226</v>
      </c>
      <c r="B66" s="165" t="s">
        <v>227</v>
      </c>
      <c r="C66" s="165" t="s">
        <v>811</v>
      </c>
      <c r="D66" s="168">
        <v>43831</v>
      </c>
      <c r="E66" s="168">
        <v>44196</v>
      </c>
      <c r="F66" s="168">
        <v>43831</v>
      </c>
      <c r="G66" s="171">
        <v>44196</v>
      </c>
      <c r="H66" s="74" t="s">
        <v>15</v>
      </c>
      <c r="I66" s="38">
        <v>1121.69</v>
      </c>
      <c r="J66" s="38">
        <v>1121.69</v>
      </c>
      <c r="K66" s="73">
        <f t="shared" si="2"/>
        <v>100</v>
      </c>
      <c r="L66" s="165" t="s">
        <v>878</v>
      </c>
      <c r="M66" s="174" t="s">
        <v>815</v>
      </c>
      <c r="N66" s="25"/>
      <c r="O66" s="25"/>
      <c r="P66" s="25"/>
      <c r="Q66" s="25"/>
      <c r="R66" s="25"/>
      <c r="S66" s="25"/>
      <c r="T66" s="25"/>
      <c r="U66" s="25"/>
      <c r="V66" s="25"/>
    </row>
    <row r="67" spans="1:22" s="24" customFormat="1" ht="25.5" customHeight="1" outlineLevel="1" x14ac:dyDescent="0.2">
      <c r="A67" s="198"/>
      <c r="B67" s="166"/>
      <c r="C67" s="166"/>
      <c r="D67" s="169"/>
      <c r="E67" s="169"/>
      <c r="F67" s="169"/>
      <c r="G67" s="172"/>
      <c r="H67" s="74" t="s">
        <v>7</v>
      </c>
      <c r="I67" s="38">
        <v>1065.597</v>
      </c>
      <c r="J67" s="103">
        <v>1065.597</v>
      </c>
      <c r="K67" s="73">
        <f t="shared" si="2"/>
        <v>100</v>
      </c>
      <c r="L67" s="166"/>
      <c r="M67" s="175"/>
      <c r="N67" s="25"/>
      <c r="O67" s="25"/>
      <c r="P67" s="25"/>
      <c r="Q67" s="25"/>
      <c r="R67" s="25"/>
      <c r="S67" s="25"/>
      <c r="T67" s="25"/>
      <c r="U67" s="25"/>
      <c r="V67" s="25"/>
    </row>
    <row r="68" spans="1:22" s="24" customFormat="1" ht="25.5" customHeight="1" outlineLevel="1" x14ac:dyDescent="0.2">
      <c r="A68" s="199"/>
      <c r="B68" s="167"/>
      <c r="C68" s="167"/>
      <c r="D68" s="170"/>
      <c r="E68" s="170"/>
      <c r="F68" s="170"/>
      <c r="G68" s="173"/>
      <c r="H68" s="74" t="s">
        <v>6</v>
      </c>
      <c r="I68" s="38">
        <v>56.085000000000001</v>
      </c>
      <c r="J68" s="103">
        <v>56.085000000000001</v>
      </c>
      <c r="K68" s="73">
        <f t="shared" si="2"/>
        <v>100</v>
      </c>
      <c r="L68" s="167"/>
      <c r="M68" s="176"/>
      <c r="N68" s="25"/>
      <c r="O68" s="25"/>
      <c r="P68" s="25"/>
      <c r="Q68" s="25"/>
      <c r="R68" s="25"/>
      <c r="S68" s="25"/>
      <c r="T68" s="25"/>
      <c r="U68" s="25"/>
      <c r="V68" s="25"/>
    </row>
    <row r="69" spans="1:22" s="24" customFormat="1" ht="25.5" customHeight="1" outlineLevel="1" x14ac:dyDescent="0.2">
      <c r="A69" s="197" t="s">
        <v>228</v>
      </c>
      <c r="B69" s="165" t="s">
        <v>229</v>
      </c>
      <c r="C69" s="165" t="s">
        <v>230</v>
      </c>
      <c r="D69" s="168">
        <v>43831</v>
      </c>
      <c r="E69" s="168">
        <v>44196</v>
      </c>
      <c r="F69" s="168">
        <v>43831</v>
      </c>
      <c r="G69" s="171">
        <v>44196</v>
      </c>
      <c r="H69" s="74" t="s">
        <v>15</v>
      </c>
      <c r="I69" s="38">
        <v>8091.9971999999998</v>
      </c>
      <c r="J69" s="103">
        <f>J70+J71</f>
        <v>8091.9971999999998</v>
      </c>
      <c r="K69" s="73">
        <f t="shared" si="2"/>
        <v>100</v>
      </c>
      <c r="L69" s="165" t="s">
        <v>879</v>
      </c>
      <c r="M69" s="174" t="s">
        <v>815</v>
      </c>
      <c r="N69" s="25"/>
      <c r="O69" s="25"/>
      <c r="P69" s="25"/>
      <c r="Q69" s="25"/>
      <c r="R69" s="25"/>
      <c r="S69" s="25"/>
      <c r="T69" s="25"/>
      <c r="U69" s="25"/>
      <c r="V69" s="25"/>
    </row>
    <row r="70" spans="1:22" s="24" customFormat="1" ht="25.5" customHeight="1" outlineLevel="1" x14ac:dyDescent="0.2">
      <c r="A70" s="198"/>
      <c r="B70" s="166"/>
      <c r="C70" s="166"/>
      <c r="D70" s="169"/>
      <c r="E70" s="169"/>
      <c r="F70" s="169"/>
      <c r="G70" s="172"/>
      <c r="H70" s="74" t="s">
        <v>7</v>
      </c>
      <c r="I70" s="38">
        <v>7687.3969999999999</v>
      </c>
      <c r="J70" s="103">
        <v>7687.3969999999999</v>
      </c>
      <c r="K70" s="73">
        <f t="shared" si="2"/>
        <v>100</v>
      </c>
      <c r="L70" s="166"/>
      <c r="M70" s="175"/>
      <c r="N70" s="25"/>
      <c r="O70" s="25"/>
      <c r="P70" s="25"/>
      <c r="Q70" s="25"/>
      <c r="R70" s="25"/>
      <c r="S70" s="25"/>
      <c r="T70" s="25"/>
      <c r="U70" s="25"/>
      <c r="V70" s="25"/>
    </row>
    <row r="71" spans="1:22" s="24" customFormat="1" ht="25.5" customHeight="1" outlineLevel="1" x14ac:dyDescent="0.2">
      <c r="A71" s="199"/>
      <c r="B71" s="167"/>
      <c r="C71" s="167"/>
      <c r="D71" s="170"/>
      <c r="E71" s="170"/>
      <c r="F71" s="170"/>
      <c r="G71" s="173"/>
      <c r="H71" s="74" t="s">
        <v>6</v>
      </c>
      <c r="I71" s="38">
        <v>404.60019999999997</v>
      </c>
      <c r="J71" s="103">
        <v>404.60019999999997</v>
      </c>
      <c r="K71" s="73">
        <f t="shared" si="2"/>
        <v>100</v>
      </c>
      <c r="L71" s="167"/>
      <c r="M71" s="176"/>
      <c r="N71" s="25"/>
      <c r="O71" s="25"/>
      <c r="P71" s="25"/>
      <c r="Q71" s="25"/>
      <c r="R71" s="25"/>
      <c r="S71" s="25"/>
      <c r="T71" s="25"/>
      <c r="U71" s="25"/>
      <c r="V71" s="25"/>
    </row>
    <row r="72" spans="1:22" s="24" customFormat="1" ht="25.5" customHeight="1" outlineLevel="1" x14ac:dyDescent="0.2">
      <c r="A72" s="197" t="s">
        <v>231</v>
      </c>
      <c r="B72" s="165" t="s">
        <v>232</v>
      </c>
      <c r="C72" s="165" t="s">
        <v>230</v>
      </c>
      <c r="D72" s="168">
        <v>43831</v>
      </c>
      <c r="E72" s="168">
        <v>44196</v>
      </c>
      <c r="F72" s="168">
        <v>43831</v>
      </c>
      <c r="G72" s="171">
        <v>44196</v>
      </c>
      <c r="H72" s="74" t="s">
        <v>15</v>
      </c>
      <c r="I72" s="38">
        <v>31578.948</v>
      </c>
      <c r="J72" s="103">
        <f>J73+J74</f>
        <v>31578.948</v>
      </c>
      <c r="K72" s="73">
        <f t="shared" si="2"/>
        <v>100</v>
      </c>
      <c r="L72" s="165" t="s">
        <v>880</v>
      </c>
      <c r="M72" s="174" t="s">
        <v>815</v>
      </c>
      <c r="N72" s="25"/>
      <c r="O72" s="25"/>
      <c r="P72" s="25"/>
      <c r="Q72" s="25"/>
      <c r="R72" s="25"/>
      <c r="S72" s="25"/>
      <c r="T72" s="25"/>
      <c r="U72" s="25"/>
      <c r="V72" s="25"/>
    </row>
    <row r="73" spans="1:22" s="24" customFormat="1" ht="25.5" customHeight="1" outlineLevel="1" x14ac:dyDescent="0.2">
      <c r="A73" s="198"/>
      <c r="B73" s="166"/>
      <c r="C73" s="166"/>
      <c r="D73" s="169"/>
      <c r="E73" s="169"/>
      <c r="F73" s="169"/>
      <c r="G73" s="172"/>
      <c r="H73" s="74" t="s">
        <v>7</v>
      </c>
      <c r="I73" s="38">
        <v>30000</v>
      </c>
      <c r="J73" s="103">
        <v>30000</v>
      </c>
      <c r="K73" s="73">
        <f t="shared" si="2"/>
        <v>100</v>
      </c>
      <c r="L73" s="166"/>
      <c r="M73" s="175"/>
      <c r="N73" s="25"/>
      <c r="O73" s="25"/>
      <c r="P73" s="25"/>
      <c r="Q73" s="25"/>
      <c r="R73" s="25"/>
      <c r="S73" s="25"/>
      <c r="T73" s="25"/>
      <c r="U73" s="25"/>
      <c r="V73" s="25"/>
    </row>
    <row r="74" spans="1:22" s="24" customFormat="1" ht="25.5" customHeight="1" outlineLevel="1" x14ac:dyDescent="0.2">
      <c r="A74" s="199"/>
      <c r="B74" s="167"/>
      <c r="C74" s="167"/>
      <c r="D74" s="170"/>
      <c r="E74" s="170"/>
      <c r="F74" s="170"/>
      <c r="G74" s="173"/>
      <c r="H74" s="74" t="s">
        <v>6</v>
      </c>
      <c r="I74" s="38">
        <v>1578.9480000000001</v>
      </c>
      <c r="J74" s="103">
        <v>1578.9480000000001</v>
      </c>
      <c r="K74" s="73">
        <f t="shared" si="2"/>
        <v>100</v>
      </c>
      <c r="L74" s="167"/>
      <c r="M74" s="176"/>
      <c r="N74" s="25"/>
      <c r="O74" s="25"/>
      <c r="P74" s="25"/>
      <c r="Q74" s="25"/>
      <c r="R74" s="25"/>
      <c r="S74" s="25"/>
      <c r="T74" s="25"/>
      <c r="U74" s="25"/>
      <c r="V74" s="25"/>
    </row>
    <row r="75" spans="1:22" s="24" customFormat="1" ht="25.5" customHeight="1" outlineLevel="1" x14ac:dyDescent="0.2">
      <c r="A75" s="197" t="s">
        <v>233</v>
      </c>
      <c r="B75" s="165" t="s">
        <v>234</v>
      </c>
      <c r="C75" s="165" t="s">
        <v>1122</v>
      </c>
      <c r="D75" s="168">
        <v>43831</v>
      </c>
      <c r="E75" s="168">
        <v>44196</v>
      </c>
      <c r="F75" s="168">
        <v>43831</v>
      </c>
      <c r="G75" s="171">
        <v>44196</v>
      </c>
      <c r="H75" s="74" t="s">
        <v>15</v>
      </c>
      <c r="I75" s="38">
        <v>3689.38</v>
      </c>
      <c r="J75" s="103">
        <v>4882.97</v>
      </c>
      <c r="K75" s="73">
        <f t="shared" si="2"/>
        <v>132.35204831164046</v>
      </c>
      <c r="L75" s="165" t="s">
        <v>881</v>
      </c>
      <c r="M75" s="174" t="s">
        <v>815</v>
      </c>
      <c r="N75" s="25"/>
      <c r="O75" s="25"/>
      <c r="P75" s="25"/>
      <c r="Q75" s="25"/>
      <c r="R75" s="25"/>
      <c r="S75" s="25"/>
      <c r="T75" s="25"/>
      <c r="U75" s="25"/>
      <c r="V75" s="25"/>
    </row>
    <row r="76" spans="1:22" s="24" customFormat="1" ht="25.5" customHeight="1" outlineLevel="1" x14ac:dyDescent="0.2">
      <c r="A76" s="198"/>
      <c r="B76" s="166"/>
      <c r="C76" s="166"/>
      <c r="D76" s="169"/>
      <c r="E76" s="169"/>
      <c r="F76" s="169"/>
      <c r="G76" s="172"/>
      <c r="H76" s="74" t="s">
        <v>7</v>
      </c>
      <c r="I76" s="38">
        <v>3504.3719999999998</v>
      </c>
      <c r="J76" s="103">
        <v>3504.3719999999998</v>
      </c>
      <c r="K76" s="73">
        <f t="shared" si="2"/>
        <v>100</v>
      </c>
      <c r="L76" s="166"/>
      <c r="M76" s="175"/>
      <c r="N76" s="25"/>
      <c r="O76" s="25"/>
      <c r="P76" s="25"/>
      <c r="Q76" s="25"/>
      <c r="R76" s="25"/>
      <c r="S76" s="25"/>
      <c r="T76" s="25"/>
      <c r="U76" s="25"/>
      <c r="V76" s="25"/>
    </row>
    <row r="77" spans="1:22" s="24" customFormat="1" ht="25.5" customHeight="1" outlineLevel="1" x14ac:dyDescent="0.2">
      <c r="A77" s="199"/>
      <c r="B77" s="167"/>
      <c r="C77" s="167"/>
      <c r="D77" s="170"/>
      <c r="E77" s="170"/>
      <c r="F77" s="170"/>
      <c r="G77" s="173"/>
      <c r="H77" s="74" t="s">
        <v>6</v>
      </c>
      <c r="I77" s="38">
        <v>185.01300000000001</v>
      </c>
      <c r="J77" s="103">
        <v>1378.604</v>
      </c>
      <c r="K77" s="73">
        <f t="shared" si="2"/>
        <v>745.13899023311876</v>
      </c>
      <c r="L77" s="167"/>
      <c r="M77" s="176"/>
      <c r="N77" s="25"/>
      <c r="O77" s="25"/>
      <c r="P77" s="25"/>
      <c r="Q77" s="25"/>
      <c r="R77" s="25"/>
      <c r="S77" s="25"/>
      <c r="T77" s="25"/>
      <c r="U77" s="25"/>
      <c r="V77" s="25"/>
    </row>
    <row r="78" spans="1:22" s="24" customFormat="1" outlineLevel="1" x14ac:dyDescent="0.2">
      <c r="A78" s="197" t="s">
        <v>235</v>
      </c>
      <c r="B78" s="165" t="s">
        <v>236</v>
      </c>
      <c r="C78" s="165" t="s">
        <v>237</v>
      </c>
      <c r="D78" s="168">
        <v>43831</v>
      </c>
      <c r="E78" s="168">
        <v>44196</v>
      </c>
      <c r="F78" s="168">
        <v>43831</v>
      </c>
      <c r="G78" s="171"/>
      <c r="H78" s="74" t="s">
        <v>15</v>
      </c>
      <c r="I78" s="38">
        <v>29473.68462</v>
      </c>
      <c r="J78" s="103">
        <f>J79+J80</f>
        <v>10208.334999999999</v>
      </c>
      <c r="K78" s="73">
        <f t="shared" si="2"/>
        <v>34.635421840243602</v>
      </c>
      <c r="L78" s="165" t="s">
        <v>882</v>
      </c>
      <c r="M78" s="174" t="s">
        <v>856</v>
      </c>
      <c r="N78" s="25"/>
      <c r="O78" s="25"/>
      <c r="P78" s="25"/>
      <c r="Q78" s="25"/>
      <c r="R78" s="25"/>
      <c r="S78" s="25"/>
      <c r="T78" s="25"/>
      <c r="U78" s="25"/>
      <c r="V78" s="25"/>
    </row>
    <row r="79" spans="1:22" s="24" customFormat="1" outlineLevel="1" x14ac:dyDescent="0.2">
      <c r="A79" s="198"/>
      <c r="B79" s="166"/>
      <c r="C79" s="166"/>
      <c r="D79" s="169"/>
      <c r="E79" s="169"/>
      <c r="F79" s="169"/>
      <c r="G79" s="172"/>
      <c r="H79" s="74" t="s">
        <v>7</v>
      </c>
      <c r="I79" s="38">
        <v>28000</v>
      </c>
      <c r="J79" s="103">
        <v>9697.9179999999997</v>
      </c>
      <c r="K79" s="73">
        <f t="shared" si="2"/>
        <v>34.635421428571426</v>
      </c>
      <c r="L79" s="166"/>
      <c r="M79" s="175"/>
      <c r="N79" s="25"/>
      <c r="O79" s="25"/>
      <c r="P79" s="25"/>
      <c r="Q79" s="25"/>
      <c r="R79" s="25"/>
      <c r="S79" s="25"/>
      <c r="T79" s="25"/>
      <c r="U79" s="25"/>
      <c r="V79" s="25"/>
    </row>
    <row r="80" spans="1:22" s="24" customFormat="1" ht="181.5" customHeight="1" outlineLevel="1" x14ac:dyDescent="0.2">
      <c r="A80" s="199"/>
      <c r="B80" s="167"/>
      <c r="C80" s="167"/>
      <c r="D80" s="170"/>
      <c r="E80" s="170"/>
      <c r="F80" s="170"/>
      <c r="G80" s="173"/>
      <c r="H80" s="74" t="s">
        <v>6</v>
      </c>
      <c r="I80" s="38">
        <v>1473.68462</v>
      </c>
      <c r="J80" s="103">
        <v>510.41699999999997</v>
      </c>
      <c r="K80" s="73">
        <f t="shared" si="2"/>
        <v>34.635429662012754</v>
      </c>
      <c r="L80" s="167"/>
      <c r="M80" s="176"/>
      <c r="N80" s="25"/>
      <c r="O80" s="25"/>
      <c r="P80" s="25"/>
      <c r="Q80" s="25"/>
      <c r="R80" s="25"/>
      <c r="S80" s="25"/>
      <c r="T80" s="25"/>
      <c r="U80" s="25"/>
      <c r="V80" s="25"/>
    </row>
    <row r="81" spans="1:22" s="24" customFormat="1" ht="25.5" customHeight="1" outlineLevel="1" x14ac:dyDescent="0.2">
      <c r="A81" s="197" t="s">
        <v>238</v>
      </c>
      <c r="B81" s="165" t="s">
        <v>1121</v>
      </c>
      <c r="C81" s="165" t="s">
        <v>239</v>
      </c>
      <c r="D81" s="168">
        <v>43831</v>
      </c>
      <c r="E81" s="168">
        <v>44196</v>
      </c>
      <c r="F81" s="168">
        <v>43831</v>
      </c>
      <c r="G81" s="171">
        <v>44196</v>
      </c>
      <c r="H81" s="74" t="s">
        <v>15</v>
      </c>
      <c r="I81" s="38">
        <v>2961.49</v>
      </c>
      <c r="J81" s="103">
        <v>2961.49</v>
      </c>
      <c r="K81" s="73">
        <f t="shared" si="2"/>
        <v>100</v>
      </c>
      <c r="L81" s="165" t="s">
        <v>883</v>
      </c>
      <c r="M81" s="174" t="s">
        <v>815</v>
      </c>
      <c r="N81" s="25"/>
      <c r="O81" s="25"/>
      <c r="P81" s="25"/>
      <c r="Q81" s="25"/>
      <c r="R81" s="25"/>
      <c r="S81" s="25"/>
      <c r="T81" s="25"/>
      <c r="U81" s="25"/>
      <c r="V81" s="25"/>
    </row>
    <row r="82" spans="1:22" s="24" customFormat="1" ht="25.5" customHeight="1" outlineLevel="1" x14ac:dyDescent="0.2">
      <c r="A82" s="198"/>
      <c r="B82" s="166"/>
      <c r="C82" s="166"/>
      <c r="D82" s="169"/>
      <c r="E82" s="169"/>
      <c r="F82" s="169"/>
      <c r="G82" s="172"/>
      <c r="H82" s="74" t="s">
        <v>7</v>
      </c>
      <c r="I82" s="38">
        <v>2813.422</v>
      </c>
      <c r="J82" s="103">
        <v>2813.422</v>
      </c>
      <c r="K82" s="73">
        <f t="shared" si="2"/>
        <v>100</v>
      </c>
      <c r="L82" s="166"/>
      <c r="M82" s="175"/>
      <c r="N82" s="25"/>
      <c r="O82" s="25"/>
      <c r="P82" s="25"/>
      <c r="Q82" s="25"/>
      <c r="R82" s="25"/>
      <c r="S82" s="25"/>
      <c r="T82" s="25"/>
      <c r="U82" s="25"/>
      <c r="V82" s="25"/>
    </row>
    <row r="83" spans="1:22" s="24" customFormat="1" ht="25.5" customHeight="1" outlineLevel="1" x14ac:dyDescent="0.2">
      <c r="A83" s="199"/>
      <c r="B83" s="167"/>
      <c r="C83" s="167"/>
      <c r="D83" s="170"/>
      <c r="E83" s="170"/>
      <c r="F83" s="170"/>
      <c r="G83" s="173"/>
      <c r="H83" s="74" t="s">
        <v>6</v>
      </c>
      <c r="I83" s="38">
        <v>148.07490000000001</v>
      </c>
      <c r="J83" s="103">
        <v>148.07490000000001</v>
      </c>
      <c r="K83" s="73">
        <f t="shared" si="2"/>
        <v>100</v>
      </c>
      <c r="L83" s="167"/>
      <c r="M83" s="176"/>
      <c r="N83" s="25"/>
      <c r="O83" s="25"/>
      <c r="P83" s="25"/>
      <c r="Q83" s="25"/>
      <c r="R83" s="25"/>
      <c r="S83" s="25"/>
      <c r="T83" s="25"/>
      <c r="U83" s="25"/>
      <c r="V83" s="25"/>
    </row>
    <row r="84" spans="1:22" s="24" customFormat="1" ht="25.5" customHeight="1" outlineLevel="1" x14ac:dyDescent="0.2">
      <c r="A84" s="197" t="s">
        <v>240</v>
      </c>
      <c r="B84" s="165" t="s">
        <v>812</v>
      </c>
      <c r="C84" s="165" t="s">
        <v>241</v>
      </c>
      <c r="D84" s="168">
        <v>43831</v>
      </c>
      <c r="E84" s="168">
        <v>44196</v>
      </c>
      <c r="F84" s="168">
        <v>43831</v>
      </c>
      <c r="G84" s="171">
        <v>44196</v>
      </c>
      <c r="H84" s="74" t="s">
        <v>15</v>
      </c>
      <c r="I84" s="38">
        <v>1578.9480000000001</v>
      </c>
      <c r="J84" s="103">
        <f>J85+J86</f>
        <v>1565.1072000000001</v>
      </c>
      <c r="K84" s="73">
        <f t="shared" si="2"/>
        <v>99.123416350633462</v>
      </c>
      <c r="L84" s="165" t="s">
        <v>884</v>
      </c>
      <c r="M84" s="174" t="s">
        <v>815</v>
      </c>
      <c r="N84" s="25"/>
      <c r="O84" s="25"/>
      <c r="P84" s="25"/>
      <c r="Q84" s="25"/>
      <c r="R84" s="25"/>
      <c r="S84" s="25"/>
      <c r="T84" s="25"/>
      <c r="U84" s="25"/>
      <c r="V84" s="25"/>
    </row>
    <row r="85" spans="1:22" s="24" customFormat="1" ht="25.5" customHeight="1" outlineLevel="1" x14ac:dyDescent="0.2">
      <c r="A85" s="198"/>
      <c r="B85" s="166"/>
      <c r="C85" s="166"/>
      <c r="D85" s="169"/>
      <c r="E85" s="169"/>
      <c r="F85" s="169"/>
      <c r="G85" s="172"/>
      <c r="H85" s="74" t="s">
        <v>7</v>
      </c>
      <c r="I85" s="38">
        <v>1500</v>
      </c>
      <c r="J85" s="103">
        <v>1486.8510000000001</v>
      </c>
      <c r="K85" s="73">
        <f t="shared" si="2"/>
        <v>99.123400000000004</v>
      </c>
      <c r="L85" s="166"/>
      <c r="M85" s="175"/>
      <c r="N85" s="25"/>
      <c r="O85" s="25"/>
      <c r="P85" s="25"/>
      <c r="Q85" s="25"/>
      <c r="R85" s="25"/>
      <c r="S85" s="25"/>
      <c r="T85" s="25"/>
      <c r="U85" s="25"/>
      <c r="V85" s="25"/>
    </row>
    <row r="86" spans="1:22" s="24" customFormat="1" ht="25.5" customHeight="1" outlineLevel="1" x14ac:dyDescent="0.2">
      <c r="A86" s="199"/>
      <c r="B86" s="167"/>
      <c r="C86" s="167"/>
      <c r="D86" s="170"/>
      <c r="E86" s="170"/>
      <c r="F86" s="170"/>
      <c r="G86" s="173"/>
      <c r="H86" s="74" t="s">
        <v>6</v>
      </c>
      <c r="I86" s="38">
        <v>78.947999999999993</v>
      </c>
      <c r="J86" s="103">
        <v>78.256200000000007</v>
      </c>
      <c r="K86" s="73">
        <f t="shared" si="2"/>
        <v>99.123727010183941</v>
      </c>
      <c r="L86" s="167"/>
      <c r="M86" s="176"/>
      <c r="N86" s="25"/>
      <c r="O86" s="25"/>
      <c r="P86" s="25"/>
      <c r="Q86" s="25"/>
      <c r="R86" s="25"/>
      <c r="S86" s="25"/>
      <c r="T86" s="25"/>
      <c r="U86" s="25"/>
      <c r="V86" s="25"/>
    </row>
    <row r="87" spans="1:22" s="24" customFormat="1" ht="25.5" customHeight="1" outlineLevel="1" x14ac:dyDescent="0.2">
      <c r="A87" s="197" t="s">
        <v>242</v>
      </c>
      <c r="B87" s="165" t="s">
        <v>243</v>
      </c>
      <c r="C87" s="165" t="s">
        <v>244</v>
      </c>
      <c r="D87" s="168">
        <v>43831</v>
      </c>
      <c r="E87" s="168">
        <v>44196</v>
      </c>
      <c r="F87" s="168">
        <v>43831</v>
      </c>
      <c r="G87" s="171">
        <v>44196</v>
      </c>
      <c r="H87" s="74" t="s">
        <v>15</v>
      </c>
      <c r="I87" s="38">
        <v>7631.75</v>
      </c>
      <c r="J87" s="103">
        <v>7631.75</v>
      </c>
      <c r="K87" s="73">
        <f t="shared" si="2"/>
        <v>100</v>
      </c>
      <c r="L87" s="165" t="s">
        <v>885</v>
      </c>
      <c r="M87" s="174" t="s">
        <v>815</v>
      </c>
      <c r="N87" s="25"/>
      <c r="O87" s="25"/>
      <c r="P87" s="25"/>
      <c r="Q87" s="25"/>
      <c r="R87" s="25"/>
      <c r="S87" s="25"/>
      <c r="T87" s="25"/>
      <c r="U87" s="25"/>
      <c r="V87" s="25"/>
    </row>
    <row r="88" spans="1:22" s="24" customFormat="1" ht="25.5" customHeight="1" outlineLevel="1" x14ac:dyDescent="0.2">
      <c r="A88" s="198"/>
      <c r="B88" s="166"/>
      <c r="C88" s="166"/>
      <c r="D88" s="169"/>
      <c r="E88" s="169"/>
      <c r="F88" s="169"/>
      <c r="G88" s="172"/>
      <c r="H88" s="74" t="s">
        <v>7</v>
      </c>
      <c r="I88" s="38">
        <v>7250.1549999999997</v>
      </c>
      <c r="J88" s="103">
        <v>7250.1549999999997</v>
      </c>
      <c r="K88" s="73">
        <f t="shared" si="2"/>
        <v>100</v>
      </c>
      <c r="L88" s="166"/>
      <c r="M88" s="175"/>
      <c r="N88" s="25"/>
      <c r="O88" s="25"/>
      <c r="P88" s="25"/>
      <c r="Q88" s="25"/>
      <c r="R88" s="25"/>
      <c r="S88" s="25"/>
      <c r="T88" s="25"/>
      <c r="U88" s="25"/>
      <c r="V88" s="25"/>
    </row>
    <row r="89" spans="1:22" s="24" customFormat="1" ht="25.5" customHeight="1" outlineLevel="1" x14ac:dyDescent="0.2">
      <c r="A89" s="199"/>
      <c r="B89" s="167"/>
      <c r="C89" s="167"/>
      <c r="D89" s="170"/>
      <c r="E89" s="170"/>
      <c r="F89" s="170"/>
      <c r="G89" s="173"/>
      <c r="H89" s="74" t="s">
        <v>6</v>
      </c>
      <c r="I89" s="38">
        <v>381.5874</v>
      </c>
      <c r="J89" s="103">
        <v>381.5874</v>
      </c>
      <c r="K89" s="73">
        <f t="shared" si="2"/>
        <v>100</v>
      </c>
      <c r="L89" s="167"/>
      <c r="M89" s="176"/>
      <c r="N89" s="25"/>
      <c r="O89" s="25"/>
      <c r="P89" s="25"/>
      <c r="Q89" s="25"/>
      <c r="R89" s="25"/>
      <c r="S89" s="25"/>
      <c r="T89" s="25"/>
      <c r="U89" s="25"/>
      <c r="V89" s="25"/>
    </row>
    <row r="90" spans="1:22" s="24" customFormat="1" ht="25.5" customHeight="1" outlineLevel="1" x14ac:dyDescent="0.2">
      <c r="A90" s="197" t="s">
        <v>245</v>
      </c>
      <c r="B90" s="165" t="s">
        <v>246</v>
      </c>
      <c r="C90" s="165" t="s">
        <v>244</v>
      </c>
      <c r="D90" s="168">
        <v>43831</v>
      </c>
      <c r="E90" s="168">
        <v>44196</v>
      </c>
      <c r="F90" s="168">
        <v>43831</v>
      </c>
      <c r="G90" s="171">
        <v>44196</v>
      </c>
      <c r="H90" s="74" t="s">
        <v>15</v>
      </c>
      <c r="I90" s="38">
        <v>11780.3</v>
      </c>
      <c r="J90" s="103">
        <f>J91+J92</f>
        <v>11454.873000000001</v>
      </c>
      <c r="K90" s="73">
        <f t="shared" si="2"/>
        <v>97.237532151133692</v>
      </c>
      <c r="L90" s="165" t="s">
        <v>886</v>
      </c>
      <c r="M90" s="174" t="s">
        <v>815</v>
      </c>
      <c r="N90" s="25"/>
      <c r="O90" s="25"/>
      <c r="P90" s="25"/>
      <c r="Q90" s="25"/>
      <c r="R90" s="25"/>
      <c r="S90" s="25"/>
      <c r="T90" s="25"/>
      <c r="U90" s="25"/>
      <c r="V90" s="25"/>
    </row>
    <row r="91" spans="1:22" s="24" customFormat="1" ht="25.5" customHeight="1" outlineLevel="1" x14ac:dyDescent="0.2">
      <c r="A91" s="198"/>
      <c r="B91" s="166"/>
      <c r="C91" s="166"/>
      <c r="D91" s="169"/>
      <c r="E91" s="169"/>
      <c r="F91" s="169"/>
      <c r="G91" s="172"/>
      <c r="H91" s="74" t="s">
        <v>7</v>
      </c>
      <c r="I91" s="38">
        <v>11191.275</v>
      </c>
      <c r="J91" s="103">
        <v>10882.129000000001</v>
      </c>
      <c r="K91" s="73">
        <f t="shared" si="2"/>
        <v>97.237615910608937</v>
      </c>
      <c r="L91" s="166"/>
      <c r="M91" s="175"/>
      <c r="N91" s="25"/>
      <c r="O91" s="25"/>
      <c r="P91" s="25"/>
      <c r="Q91" s="25"/>
      <c r="R91" s="25"/>
      <c r="S91" s="25"/>
      <c r="T91" s="25"/>
      <c r="U91" s="25"/>
      <c r="V91" s="25"/>
    </row>
    <row r="92" spans="1:22" s="24" customFormat="1" ht="25.5" customHeight="1" outlineLevel="1" x14ac:dyDescent="0.2">
      <c r="A92" s="199"/>
      <c r="B92" s="167"/>
      <c r="C92" s="167"/>
      <c r="D92" s="170"/>
      <c r="E92" s="170"/>
      <c r="F92" s="170"/>
      <c r="G92" s="173"/>
      <c r="H92" s="74" t="s">
        <v>6</v>
      </c>
      <c r="I92" s="38">
        <v>589.01499999999999</v>
      </c>
      <c r="J92" s="103">
        <v>572.74400000000003</v>
      </c>
      <c r="K92" s="73">
        <f t="shared" si="2"/>
        <v>97.237591572370832</v>
      </c>
      <c r="L92" s="167"/>
      <c r="M92" s="176"/>
      <c r="N92" s="25"/>
      <c r="O92" s="25"/>
      <c r="P92" s="25"/>
      <c r="Q92" s="25"/>
      <c r="R92" s="25"/>
      <c r="S92" s="25"/>
      <c r="T92" s="25"/>
      <c r="U92" s="25"/>
      <c r="V92" s="25"/>
    </row>
    <row r="93" spans="1:22" s="24" customFormat="1" ht="25.5" customHeight="1" outlineLevel="1" x14ac:dyDescent="0.2">
      <c r="A93" s="197" t="s">
        <v>247</v>
      </c>
      <c r="B93" s="165" t="s">
        <v>248</v>
      </c>
      <c r="C93" s="165" t="s">
        <v>244</v>
      </c>
      <c r="D93" s="168">
        <v>43831</v>
      </c>
      <c r="E93" s="168">
        <v>44196</v>
      </c>
      <c r="F93" s="168">
        <v>43831</v>
      </c>
      <c r="G93" s="171">
        <v>44196</v>
      </c>
      <c r="H93" s="74" t="s">
        <v>15</v>
      </c>
      <c r="I93" s="38">
        <v>4218.8440000000001</v>
      </c>
      <c r="J93" s="103">
        <f>J94+J95</f>
        <v>3712.5827199999999</v>
      </c>
      <c r="K93" s="73">
        <f t="shared" si="2"/>
        <v>88</v>
      </c>
      <c r="L93" s="165" t="s">
        <v>888</v>
      </c>
      <c r="M93" s="174" t="s">
        <v>815</v>
      </c>
      <c r="N93" s="25"/>
      <c r="O93" s="25"/>
      <c r="P93" s="25"/>
      <c r="Q93" s="25"/>
      <c r="R93" s="25"/>
      <c r="S93" s="25"/>
      <c r="T93" s="25"/>
      <c r="U93" s="25"/>
      <c r="V93" s="25"/>
    </row>
    <row r="94" spans="1:22" s="24" customFormat="1" ht="25.5" customHeight="1" outlineLevel="1" x14ac:dyDescent="0.2">
      <c r="A94" s="198"/>
      <c r="B94" s="166"/>
      <c r="C94" s="166"/>
      <c r="D94" s="169"/>
      <c r="E94" s="169"/>
      <c r="F94" s="169"/>
      <c r="G94" s="172"/>
      <c r="H94" s="74" t="s">
        <v>7</v>
      </c>
      <c r="I94" s="38">
        <v>4000</v>
      </c>
      <c r="J94" s="103">
        <v>3526.953</v>
      </c>
      <c r="K94" s="73">
        <f t="shared" si="2"/>
        <v>88.173824999999994</v>
      </c>
      <c r="L94" s="166"/>
      <c r="M94" s="175"/>
      <c r="N94" s="25"/>
      <c r="O94" s="25"/>
      <c r="P94" s="25"/>
      <c r="Q94" s="25"/>
      <c r="R94" s="25"/>
      <c r="S94" s="25"/>
      <c r="T94" s="25"/>
      <c r="U94" s="25"/>
      <c r="V94" s="25"/>
    </row>
    <row r="95" spans="1:22" s="24" customFormat="1" ht="25.5" customHeight="1" outlineLevel="1" x14ac:dyDescent="0.2">
      <c r="A95" s="199"/>
      <c r="B95" s="167"/>
      <c r="C95" s="167"/>
      <c r="D95" s="170"/>
      <c r="E95" s="170"/>
      <c r="F95" s="170"/>
      <c r="G95" s="173"/>
      <c r="H95" s="74" t="s">
        <v>6</v>
      </c>
      <c r="I95" s="38">
        <v>218.84399999999999</v>
      </c>
      <c r="J95" s="103">
        <v>185.62971999999999</v>
      </c>
      <c r="K95" s="73">
        <f t="shared" si="2"/>
        <v>84.822850980607186</v>
      </c>
      <c r="L95" s="167"/>
      <c r="M95" s="176"/>
      <c r="N95" s="25"/>
      <c r="O95" s="25"/>
      <c r="P95" s="25"/>
      <c r="Q95" s="25"/>
      <c r="R95" s="25"/>
      <c r="S95" s="25"/>
      <c r="T95" s="25"/>
      <c r="U95" s="25"/>
      <c r="V95" s="25"/>
    </row>
    <row r="96" spans="1:22" s="24" customFormat="1" ht="25.5" customHeight="1" outlineLevel="1" x14ac:dyDescent="0.2">
      <c r="A96" s="197" t="s">
        <v>249</v>
      </c>
      <c r="B96" s="165" t="s">
        <v>250</v>
      </c>
      <c r="C96" s="165" t="s">
        <v>251</v>
      </c>
      <c r="D96" s="168">
        <v>43831</v>
      </c>
      <c r="E96" s="168">
        <v>44196</v>
      </c>
      <c r="F96" s="168">
        <v>43831</v>
      </c>
      <c r="G96" s="171">
        <v>44196</v>
      </c>
      <c r="H96" s="74" t="s">
        <v>15</v>
      </c>
      <c r="I96" s="38">
        <v>2285.8420000000001</v>
      </c>
      <c r="J96" s="103">
        <f>J97+J98</f>
        <v>2781.1632</v>
      </c>
      <c r="K96" s="73">
        <f t="shared" si="2"/>
        <v>121.66909173949905</v>
      </c>
      <c r="L96" s="165" t="s">
        <v>887</v>
      </c>
      <c r="M96" s="174" t="s">
        <v>815</v>
      </c>
      <c r="N96" s="25"/>
      <c r="O96" s="25"/>
      <c r="P96" s="25"/>
      <c r="Q96" s="25"/>
      <c r="R96" s="25"/>
      <c r="S96" s="25"/>
      <c r="T96" s="25"/>
      <c r="U96" s="25"/>
      <c r="V96" s="25"/>
    </row>
    <row r="97" spans="1:22" s="24" customFormat="1" ht="25.5" customHeight="1" outlineLevel="1" x14ac:dyDescent="0.2">
      <c r="A97" s="198"/>
      <c r="B97" s="166"/>
      <c r="C97" s="166"/>
      <c r="D97" s="169"/>
      <c r="E97" s="169"/>
      <c r="F97" s="169"/>
      <c r="G97" s="172"/>
      <c r="H97" s="74" t="s">
        <v>7</v>
      </c>
      <c r="I97" s="38">
        <v>2125.8330000000001</v>
      </c>
      <c r="J97" s="103">
        <v>2125.8330000000001</v>
      </c>
      <c r="K97" s="73">
        <f t="shared" si="2"/>
        <v>100</v>
      </c>
      <c r="L97" s="166"/>
      <c r="M97" s="175"/>
      <c r="N97" s="25"/>
      <c r="O97" s="25"/>
      <c r="P97" s="25"/>
      <c r="Q97" s="25"/>
      <c r="R97" s="25"/>
      <c r="S97" s="25"/>
      <c r="T97" s="25"/>
      <c r="U97" s="25"/>
      <c r="V97" s="25"/>
    </row>
    <row r="98" spans="1:22" s="24" customFormat="1" ht="25.5" customHeight="1" outlineLevel="1" x14ac:dyDescent="0.2">
      <c r="A98" s="199"/>
      <c r="B98" s="167"/>
      <c r="C98" s="167"/>
      <c r="D98" s="170"/>
      <c r="E98" s="170"/>
      <c r="F98" s="170"/>
      <c r="G98" s="173"/>
      <c r="H98" s="74" t="s">
        <v>6</v>
      </c>
      <c r="I98" s="38">
        <v>160.00899999999999</v>
      </c>
      <c r="J98" s="103">
        <v>655.33019999999999</v>
      </c>
      <c r="K98" s="73">
        <f t="shared" si="2"/>
        <v>409.5583373435245</v>
      </c>
      <c r="L98" s="167"/>
      <c r="M98" s="176"/>
      <c r="N98" s="25"/>
      <c r="O98" s="25"/>
      <c r="P98" s="25"/>
      <c r="Q98" s="25"/>
      <c r="R98" s="25"/>
      <c r="S98" s="25"/>
      <c r="T98" s="25"/>
      <c r="U98" s="25"/>
      <c r="V98" s="25"/>
    </row>
    <row r="99" spans="1:22" s="24" customFormat="1" ht="25.5" customHeight="1" outlineLevel="1" x14ac:dyDescent="0.2">
      <c r="A99" s="197" t="s">
        <v>252</v>
      </c>
      <c r="B99" s="165" t="s">
        <v>254</v>
      </c>
      <c r="C99" s="165" t="s">
        <v>255</v>
      </c>
      <c r="D99" s="168">
        <v>43831</v>
      </c>
      <c r="E99" s="168">
        <v>44196</v>
      </c>
      <c r="F99" s="168">
        <v>43831</v>
      </c>
      <c r="G99" s="171">
        <v>44196</v>
      </c>
      <c r="H99" s="74" t="s">
        <v>15</v>
      </c>
      <c r="I99" s="38">
        <v>18909.558209999999</v>
      </c>
      <c r="J99" s="103">
        <f>J100+J101</f>
        <v>18909.558209999999</v>
      </c>
      <c r="K99" s="73">
        <f t="shared" si="2"/>
        <v>100</v>
      </c>
      <c r="L99" s="165" t="s">
        <v>889</v>
      </c>
      <c r="M99" s="174" t="s">
        <v>815</v>
      </c>
      <c r="N99" s="25"/>
      <c r="O99" s="25"/>
      <c r="P99" s="25"/>
      <c r="Q99" s="25"/>
      <c r="R99" s="25"/>
      <c r="S99" s="25"/>
      <c r="T99" s="25"/>
      <c r="U99" s="25"/>
      <c r="V99" s="25"/>
    </row>
    <row r="100" spans="1:22" s="24" customFormat="1" ht="25.5" customHeight="1" outlineLevel="1" x14ac:dyDescent="0.2">
      <c r="A100" s="198"/>
      <c r="B100" s="166"/>
      <c r="C100" s="166"/>
      <c r="D100" s="169"/>
      <c r="E100" s="169"/>
      <c r="F100" s="169"/>
      <c r="G100" s="172"/>
      <c r="H100" s="74" t="s">
        <v>7</v>
      </c>
      <c r="I100" s="38">
        <v>17964</v>
      </c>
      <c r="J100" s="103">
        <v>17964</v>
      </c>
      <c r="K100" s="73">
        <f t="shared" si="2"/>
        <v>100</v>
      </c>
      <c r="L100" s="166"/>
      <c r="M100" s="175"/>
      <c r="N100" s="25"/>
      <c r="O100" s="25"/>
      <c r="P100" s="25"/>
      <c r="Q100" s="25"/>
      <c r="R100" s="25"/>
      <c r="S100" s="25"/>
      <c r="T100" s="25"/>
      <c r="U100" s="25"/>
      <c r="V100" s="25"/>
    </row>
    <row r="101" spans="1:22" s="24" customFormat="1" ht="25.5" customHeight="1" outlineLevel="1" x14ac:dyDescent="0.2">
      <c r="A101" s="199"/>
      <c r="B101" s="167"/>
      <c r="C101" s="167"/>
      <c r="D101" s="170"/>
      <c r="E101" s="170"/>
      <c r="F101" s="170"/>
      <c r="G101" s="173"/>
      <c r="H101" s="74" t="s">
        <v>6</v>
      </c>
      <c r="I101" s="38">
        <v>945.55821000000003</v>
      </c>
      <c r="J101" s="103">
        <v>945.55821000000003</v>
      </c>
      <c r="K101" s="73">
        <f t="shared" si="2"/>
        <v>100</v>
      </c>
      <c r="L101" s="167"/>
      <c r="M101" s="176"/>
      <c r="N101" s="25"/>
      <c r="O101" s="25"/>
      <c r="P101" s="25"/>
      <c r="Q101" s="25"/>
      <c r="R101" s="25"/>
      <c r="S101" s="25"/>
      <c r="T101" s="25"/>
      <c r="U101" s="25"/>
      <c r="V101" s="25"/>
    </row>
    <row r="102" spans="1:22" s="24" customFormat="1" ht="25.5" customHeight="1" outlineLevel="1" x14ac:dyDescent="0.2">
      <c r="A102" s="197" t="s">
        <v>253</v>
      </c>
      <c r="B102" s="165" t="s">
        <v>264</v>
      </c>
      <c r="C102" s="165" t="s">
        <v>256</v>
      </c>
      <c r="D102" s="168">
        <v>43831</v>
      </c>
      <c r="E102" s="168">
        <v>44196</v>
      </c>
      <c r="F102" s="168">
        <v>43831</v>
      </c>
      <c r="G102" s="171">
        <v>44196</v>
      </c>
      <c r="H102" s="74" t="s">
        <v>15</v>
      </c>
      <c r="I102" s="38">
        <v>10593.647000000001</v>
      </c>
      <c r="J102" s="103">
        <f>J103+J104</f>
        <v>9806.1441399999985</v>
      </c>
      <c r="K102" s="73">
        <f t="shared" si="2"/>
        <v>92.566272408359438</v>
      </c>
      <c r="L102" s="165" t="s">
        <v>890</v>
      </c>
      <c r="M102" s="174" t="s">
        <v>815</v>
      </c>
      <c r="N102" s="25"/>
      <c r="O102" s="25"/>
      <c r="P102" s="25"/>
      <c r="Q102" s="25"/>
      <c r="R102" s="25"/>
      <c r="S102" s="25"/>
      <c r="T102" s="25"/>
      <c r="U102" s="25"/>
      <c r="V102" s="25"/>
    </row>
    <row r="103" spans="1:22" s="24" customFormat="1" ht="25.5" customHeight="1" outlineLevel="1" x14ac:dyDescent="0.2">
      <c r="A103" s="198"/>
      <c r="B103" s="166"/>
      <c r="C103" s="166"/>
      <c r="D103" s="169"/>
      <c r="E103" s="169"/>
      <c r="F103" s="169"/>
      <c r="G103" s="172"/>
      <c r="H103" s="74" t="s">
        <v>7</v>
      </c>
      <c r="I103" s="38">
        <v>10036</v>
      </c>
      <c r="J103" s="103">
        <v>9295.3719999999994</v>
      </c>
      <c r="K103" s="73">
        <f t="shared" si="2"/>
        <v>92.620286966919082</v>
      </c>
      <c r="L103" s="166"/>
      <c r="M103" s="175"/>
      <c r="N103" s="25"/>
      <c r="O103" s="25"/>
      <c r="P103" s="25"/>
      <c r="Q103" s="25"/>
      <c r="R103" s="25"/>
      <c r="S103" s="25"/>
      <c r="T103" s="25"/>
      <c r="U103" s="25"/>
      <c r="V103" s="25"/>
    </row>
    <row r="104" spans="1:22" s="24" customFormat="1" ht="68.25" customHeight="1" outlineLevel="1" x14ac:dyDescent="0.2">
      <c r="A104" s="199"/>
      <c r="B104" s="167"/>
      <c r="C104" s="167"/>
      <c r="D104" s="170"/>
      <c r="E104" s="170"/>
      <c r="F104" s="170"/>
      <c r="G104" s="173"/>
      <c r="H104" s="74" t="s">
        <v>6</v>
      </c>
      <c r="I104" s="38">
        <v>557.64700000000005</v>
      </c>
      <c r="J104" s="103">
        <v>510.77213999999998</v>
      </c>
      <c r="K104" s="73">
        <f t="shared" si="2"/>
        <v>91.594169788414519</v>
      </c>
      <c r="L104" s="167"/>
      <c r="M104" s="176"/>
      <c r="N104" s="25"/>
      <c r="O104" s="25"/>
      <c r="P104" s="25"/>
      <c r="Q104" s="25"/>
      <c r="R104" s="25"/>
      <c r="S104" s="25"/>
      <c r="T104" s="25"/>
      <c r="U104" s="25"/>
      <c r="V104" s="25"/>
    </row>
    <row r="105" spans="1:22" s="24" customFormat="1" ht="25.5" customHeight="1" outlineLevel="1" x14ac:dyDescent="0.2">
      <c r="A105" s="197" t="s">
        <v>257</v>
      </c>
      <c r="B105" s="165" t="s">
        <v>265</v>
      </c>
      <c r="C105" s="165" t="s">
        <v>266</v>
      </c>
      <c r="D105" s="168">
        <v>43831</v>
      </c>
      <c r="E105" s="168">
        <v>44196</v>
      </c>
      <c r="F105" s="168">
        <v>43831</v>
      </c>
      <c r="G105" s="171">
        <v>44196</v>
      </c>
      <c r="H105" s="74" t="s">
        <v>15</v>
      </c>
      <c r="I105" s="38">
        <v>25787.61</v>
      </c>
      <c r="J105" s="103">
        <f>J106+J107</f>
        <v>28176.694889999999</v>
      </c>
      <c r="K105" s="73">
        <f t="shared" si="2"/>
        <v>109.26446805268111</v>
      </c>
      <c r="L105" s="165" t="s">
        <v>891</v>
      </c>
      <c r="M105" s="174" t="s">
        <v>815</v>
      </c>
      <c r="N105" s="25"/>
      <c r="O105" s="25"/>
      <c r="P105" s="25"/>
      <c r="Q105" s="25"/>
      <c r="R105" s="25"/>
      <c r="S105" s="25"/>
      <c r="T105" s="25"/>
      <c r="U105" s="25"/>
      <c r="V105" s="25"/>
    </row>
    <row r="106" spans="1:22" s="24" customFormat="1" ht="25.5" customHeight="1" outlineLevel="1" x14ac:dyDescent="0.2">
      <c r="A106" s="198"/>
      <c r="B106" s="166"/>
      <c r="C106" s="166"/>
      <c r="D106" s="169"/>
      <c r="E106" s="169"/>
      <c r="F106" s="169"/>
      <c r="G106" s="172"/>
      <c r="H106" s="74" t="s">
        <v>7</v>
      </c>
      <c r="I106" s="38">
        <v>24498.234</v>
      </c>
      <c r="J106" s="103">
        <v>24498.234</v>
      </c>
      <c r="K106" s="73">
        <f t="shared" si="2"/>
        <v>100</v>
      </c>
      <c r="L106" s="166"/>
      <c r="M106" s="175"/>
      <c r="N106" s="25"/>
      <c r="O106" s="25"/>
      <c r="P106" s="25"/>
      <c r="Q106" s="25"/>
      <c r="R106" s="25"/>
      <c r="S106" s="25"/>
      <c r="T106" s="25"/>
      <c r="U106" s="25"/>
      <c r="V106" s="25"/>
    </row>
    <row r="107" spans="1:22" s="24" customFormat="1" ht="25.5" customHeight="1" outlineLevel="1" x14ac:dyDescent="0.2">
      <c r="A107" s="199"/>
      <c r="B107" s="167"/>
      <c r="C107" s="167"/>
      <c r="D107" s="170"/>
      <c r="E107" s="170"/>
      <c r="F107" s="170"/>
      <c r="G107" s="173"/>
      <c r="H107" s="74" t="s">
        <v>6</v>
      </c>
      <c r="I107" s="38">
        <v>1289.3810000000001</v>
      </c>
      <c r="J107" s="103">
        <v>3678.4608899999998</v>
      </c>
      <c r="K107" s="73">
        <f t="shared" si="2"/>
        <v>285.28890141858761</v>
      </c>
      <c r="L107" s="167"/>
      <c r="M107" s="176"/>
      <c r="N107" s="25"/>
      <c r="O107" s="25"/>
      <c r="P107" s="25"/>
      <c r="Q107" s="25"/>
      <c r="R107" s="25"/>
      <c r="S107" s="25"/>
      <c r="T107" s="25"/>
      <c r="U107" s="25"/>
      <c r="V107" s="25"/>
    </row>
    <row r="108" spans="1:22" s="24" customFormat="1" ht="25.5" customHeight="1" outlineLevel="1" x14ac:dyDescent="0.2">
      <c r="A108" s="197" t="s">
        <v>258</v>
      </c>
      <c r="B108" s="165" t="s">
        <v>267</v>
      </c>
      <c r="C108" s="165" t="s">
        <v>813</v>
      </c>
      <c r="D108" s="168">
        <v>43831</v>
      </c>
      <c r="E108" s="168">
        <v>44196</v>
      </c>
      <c r="F108" s="168">
        <v>43831</v>
      </c>
      <c r="G108" s="171">
        <v>44196</v>
      </c>
      <c r="H108" s="74" t="s">
        <v>15</v>
      </c>
      <c r="I108" s="38">
        <v>2690.527</v>
      </c>
      <c r="J108" s="103">
        <f>J109+J110</f>
        <v>2797.9835400000002</v>
      </c>
      <c r="K108" s="73">
        <f t="shared" si="2"/>
        <v>103.99388446947381</v>
      </c>
      <c r="L108" s="165" t="s">
        <v>892</v>
      </c>
      <c r="M108" s="174" t="s">
        <v>815</v>
      </c>
      <c r="N108" s="25"/>
      <c r="O108" s="25"/>
      <c r="P108" s="25"/>
      <c r="Q108" s="25"/>
      <c r="R108" s="25"/>
      <c r="S108" s="25"/>
      <c r="T108" s="25"/>
      <c r="U108" s="25"/>
      <c r="V108" s="25"/>
    </row>
    <row r="109" spans="1:22" s="24" customFormat="1" ht="25.5" customHeight="1" outlineLevel="1" x14ac:dyDescent="0.2">
      <c r="A109" s="198"/>
      <c r="B109" s="166"/>
      <c r="C109" s="166"/>
      <c r="D109" s="169"/>
      <c r="E109" s="169"/>
      <c r="F109" s="169"/>
      <c r="G109" s="172"/>
      <c r="H109" s="74" t="s">
        <v>7</v>
      </c>
      <c r="I109" s="38">
        <v>2556</v>
      </c>
      <c r="J109" s="103">
        <v>2556</v>
      </c>
      <c r="K109" s="73">
        <f t="shared" si="2"/>
        <v>100</v>
      </c>
      <c r="L109" s="166"/>
      <c r="M109" s="175"/>
      <c r="N109" s="25"/>
      <c r="O109" s="25"/>
      <c r="P109" s="25"/>
      <c r="Q109" s="25"/>
      <c r="R109" s="25"/>
      <c r="S109" s="25"/>
      <c r="T109" s="25"/>
      <c r="U109" s="25"/>
      <c r="V109" s="25"/>
    </row>
    <row r="110" spans="1:22" s="24" customFormat="1" ht="25.5" customHeight="1" outlineLevel="1" x14ac:dyDescent="0.2">
      <c r="A110" s="199"/>
      <c r="B110" s="167"/>
      <c r="C110" s="167"/>
      <c r="D110" s="170"/>
      <c r="E110" s="170"/>
      <c r="F110" s="170"/>
      <c r="G110" s="173"/>
      <c r="H110" s="74" t="s">
        <v>6</v>
      </c>
      <c r="I110" s="38">
        <v>134.52699999999999</v>
      </c>
      <c r="J110" s="103">
        <v>241.98354</v>
      </c>
      <c r="K110" s="73">
        <f t="shared" si="2"/>
        <v>179.87730344094496</v>
      </c>
      <c r="L110" s="167"/>
      <c r="M110" s="176"/>
      <c r="N110" s="25"/>
      <c r="O110" s="25"/>
      <c r="P110" s="25"/>
      <c r="Q110" s="25"/>
      <c r="R110" s="25"/>
      <c r="S110" s="25"/>
      <c r="T110" s="25"/>
      <c r="U110" s="25"/>
      <c r="V110" s="25"/>
    </row>
    <row r="111" spans="1:22" s="24" customFormat="1" ht="25.5" customHeight="1" outlineLevel="1" x14ac:dyDescent="0.2">
      <c r="A111" s="197" t="s">
        <v>259</v>
      </c>
      <c r="B111" s="165" t="s">
        <v>268</v>
      </c>
      <c r="C111" s="165" t="s">
        <v>269</v>
      </c>
      <c r="D111" s="168">
        <v>43831</v>
      </c>
      <c r="E111" s="168">
        <v>44196</v>
      </c>
      <c r="F111" s="168">
        <v>43831</v>
      </c>
      <c r="G111" s="171">
        <v>44196</v>
      </c>
      <c r="H111" s="74" t="s">
        <v>15</v>
      </c>
      <c r="I111" s="38">
        <v>8908.7971799999996</v>
      </c>
      <c r="J111" s="103">
        <f>J112+J113</f>
        <v>8908.7971799999996</v>
      </c>
      <c r="K111" s="73">
        <f t="shared" si="2"/>
        <v>100</v>
      </c>
      <c r="L111" s="165" t="s">
        <v>893</v>
      </c>
      <c r="M111" s="174" t="s">
        <v>815</v>
      </c>
      <c r="N111" s="25"/>
      <c r="O111" s="25"/>
      <c r="P111" s="25"/>
      <c r="Q111" s="25"/>
      <c r="R111" s="25"/>
      <c r="S111" s="25"/>
      <c r="T111" s="25"/>
      <c r="U111" s="25"/>
      <c r="V111" s="25"/>
    </row>
    <row r="112" spans="1:22" s="24" customFormat="1" ht="25.5" customHeight="1" outlineLevel="1" x14ac:dyDescent="0.2">
      <c r="A112" s="198"/>
      <c r="B112" s="166"/>
      <c r="C112" s="166"/>
      <c r="D112" s="169"/>
      <c r="E112" s="169"/>
      <c r="F112" s="169"/>
      <c r="G112" s="172"/>
      <c r="H112" s="74" t="s">
        <v>7</v>
      </c>
      <c r="I112" s="38">
        <v>8463.357</v>
      </c>
      <c r="J112" s="103">
        <v>8463.357</v>
      </c>
      <c r="K112" s="73">
        <f t="shared" si="2"/>
        <v>100</v>
      </c>
      <c r="L112" s="166"/>
      <c r="M112" s="175"/>
      <c r="N112" s="25"/>
      <c r="O112" s="25"/>
      <c r="P112" s="25"/>
      <c r="Q112" s="25"/>
      <c r="R112" s="25"/>
      <c r="S112" s="25"/>
      <c r="T112" s="25"/>
      <c r="U112" s="25"/>
      <c r="V112" s="25"/>
    </row>
    <row r="113" spans="1:22" s="24" customFormat="1" ht="25.5" customHeight="1" outlineLevel="1" x14ac:dyDescent="0.2">
      <c r="A113" s="199"/>
      <c r="B113" s="167"/>
      <c r="C113" s="167"/>
      <c r="D113" s="170"/>
      <c r="E113" s="170"/>
      <c r="F113" s="170"/>
      <c r="G113" s="173"/>
      <c r="H113" s="74" t="s">
        <v>6</v>
      </c>
      <c r="I113" s="38">
        <v>445.44018</v>
      </c>
      <c r="J113" s="103">
        <v>445.44018</v>
      </c>
      <c r="K113" s="73">
        <f t="shared" si="2"/>
        <v>100</v>
      </c>
      <c r="L113" s="167"/>
      <c r="M113" s="176"/>
      <c r="N113" s="25"/>
      <c r="O113" s="25"/>
      <c r="P113" s="25"/>
      <c r="Q113" s="25"/>
      <c r="R113" s="25"/>
      <c r="S113" s="25"/>
      <c r="T113" s="25"/>
      <c r="U113" s="25"/>
      <c r="V113" s="25"/>
    </row>
    <row r="114" spans="1:22" s="24" customFormat="1" ht="25.5" customHeight="1" outlineLevel="1" x14ac:dyDescent="0.2">
      <c r="A114" s="197" t="s">
        <v>260</v>
      </c>
      <c r="B114" s="165" t="s">
        <v>270</v>
      </c>
      <c r="C114" s="165" t="s">
        <v>269</v>
      </c>
      <c r="D114" s="168">
        <v>43831</v>
      </c>
      <c r="E114" s="168">
        <v>44196</v>
      </c>
      <c r="F114" s="168">
        <v>43831</v>
      </c>
      <c r="G114" s="171">
        <v>44196</v>
      </c>
      <c r="H114" s="74" t="s">
        <v>15</v>
      </c>
      <c r="I114" s="38">
        <v>13513.608</v>
      </c>
      <c r="J114" s="103">
        <v>13391.54</v>
      </c>
      <c r="K114" s="73">
        <f t="shared" si="2"/>
        <v>99.09670311585181</v>
      </c>
      <c r="L114" s="165" t="s">
        <v>894</v>
      </c>
      <c r="M114" s="174" t="s">
        <v>815</v>
      </c>
      <c r="N114" s="25"/>
      <c r="O114" s="25"/>
      <c r="P114" s="25"/>
      <c r="Q114" s="25"/>
      <c r="R114" s="25"/>
      <c r="S114" s="25"/>
      <c r="T114" s="25"/>
      <c r="U114" s="25"/>
      <c r="V114" s="25"/>
    </row>
    <row r="115" spans="1:22" s="24" customFormat="1" ht="25.5" customHeight="1" outlineLevel="1" x14ac:dyDescent="0.2">
      <c r="A115" s="198"/>
      <c r="B115" s="166"/>
      <c r="C115" s="166"/>
      <c r="D115" s="169"/>
      <c r="E115" s="169"/>
      <c r="F115" s="169"/>
      <c r="G115" s="172"/>
      <c r="H115" s="74" t="s">
        <v>7</v>
      </c>
      <c r="I115" s="38">
        <v>12827.036</v>
      </c>
      <c r="J115" s="103">
        <f>8521.075+4200.88</f>
        <v>12721.955000000002</v>
      </c>
      <c r="K115" s="73">
        <f t="shared" si="2"/>
        <v>99.180785023133964</v>
      </c>
      <c r="L115" s="166"/>
      <c r="M115" s="175"/>
      <c r="N115" s="25"/>
      <c r="O115" s="25"/>
      <c r="P115" s="25"/>
      <c r="Q115" s="25"/>
      <c r="R115" s="25"/>
      <c r="S115" s="25"/>
      <c r="T115" s="25"/>
      <c r="U115" s="25"/>
      <c r="V115" s="25"/>
    </row>
    <row r="116" spans="1:22" s="24" customFormat="1" ht="25.5" customHeight="1" outlineLevel="1" x14ac:dyDescent="0.2">
      <c r="A116" s="199"/>
      <c r="B116" s="167"/>
      <c r="C116" s="167"/>
      <c r="D116" s="170"/>
      <c r="E116" s="170"/>
      <c r="F116" s="170"/>
      <c r="G116" s="173"/>
      <c r="H116" s="74" t="s">
        <v>6</v>
      </c>
      <c r="I116" s="38">
        <v>686.572</v>
      </c>
      <c r="J116" s="103">
        <f>448.4786+221.0996</f>
        <v>669.57819999999992</v>
      </c>
      <c r="K116" s="73">
        <f t="shared" si="2"/>
        <v>97.524833520737801</v>
      </c>
      <c r="L116" s="167"/>
      <c r="M116" s="176"/>
      <c r="N116" s="25"/>
      <c r="O116" s="25"/>
      <c r="P116" s="25"/>
      <c r="Q116" s="25"/>
      <c r="R116" s="25"/>
      <c r="S116" s="25"/>
      <c r="T116" s="25"/>
      <c r="U116" s="25"/>
      <c r="V116" s="25"/>
    </row>
    <row r="117" spans="1:22" s="24" customFormat="1" ht="25.5" customHeight="1" outlineLevel="1" x14ac:dyDescent="0.2">
      <c r="A117" s="197" t="s">
        <v>261</v>
      </c>
      <c r="B117" s="165" t="s">
        <v>271</v>
      </c>
      <c r="C117" s="165" t="s">
        <v>269</v>
      </c>
      <c r="D117" s="168">
        <v>43831</v>
      </c>
      <c r="E117" s="168">
        <v>44196</v>
      </c>
      <c r="F117" s="168">
        <v>43831</v>
      </c>
      <c r="G117" s="171">
        <v>44196</v>
      </c>
      <c r="H117" s="74" t="s">
        <v>15</v>
      </c>
      <c r="I117" s="38">
        <v>24433.3292</v>
      </c>
      <c r="J117" s="103">
        <f>J118+J119</f>
        <v>21549.999199999998</v>
      </c>
      <c r="K117" s="73">
        <f t="shared" si="2"/>
        <v>88.19919309236009</v>
      </c>
      <c r="L117" s="165" t="s">
        <v>895</v>
      </c>
      <c r="M117" s="174" t="s">
        <v>815</v>
      </c>
      <c r="N117" s="25"/>
      <c r="O117" s="25"/>
      <c r="P117" s="25"/>
      <c r="Q117" s="25"/>
      <c r="R117" s="25"/>
      <c r="S117" s="25"/>
      <c r="T117" s="25"/>
      <c r="U117" s="25"/>
      <c r="V117" s="25"/>
    </row>
    <row r="118" spans="1:22" s="24" customFormat="1" ht="25.5" customHeight="1" outlineLevel="1" x14ac:dyDescent="0.2">
      <c r="A118" s="198"/>
      <c r="B118" s="166"/>
      <c r="C118" s="166"/>
      <c r="D118" s="169"/>
      <c r="E118" s="169"/>
      <c r="F118" s="169"/>
      <c r="G118" s="172"/>
      <c r="H118" s="74" t="s">
        <v>7</v>
      </c>
      <c r="I118" s="38">
        <v>23209.607</v>
      </c>
      <c r="J118" s="103">
        <f>8709.607+11762.891</f>
        <v>20472.498</v>
      </c>
      <c r="K118" s="73">
        <f t="shared" si="2"/>
        <v>88.206999799695012</v>
      </c>
      <c r="L118" s="166"/>
      <c r="M118" s="175"/>
      <c r="N118" s="25"/>
      <c r="O118" s="25"/>
      <c r="P118" s="25"/>
      <c r="Q118" s="25"/>
      <c r="R118" s="25"/>
      <c r="S118" s="25"/>
      <c r="T118" s="25"/>
      <c r="U118" s="25"/>
      <c r="V118" s="25"/>
    </row>
    <row r="119" spans="1:22" s="24" customFormat="1" ht="40.5" customHeight="1" outlineLevel="1" x14ac:dyDescent="0.2">
      <c r="A119" s="199"/>
      <c r="B119" s="167"/>
      <c r="C119" s="167"/>
      <c r="D119" s="170"/>
      <c r="E119" s="170"/>
      <c r="F119" s="170"/>
      <c r="G119" s="173"/>
      <c r="H119" s="74" t="s">
        <v>6</v>
      </c>
      <c r="I119" s="38">
        <v>1223.7221999999999</v>
      </c>
      <c r="J119" s="103">
        <f>458.401+619.1002</f>
        <v>1077.5011999999999</v>
      </c>
      <c r="K119" s="73">
        <f t="shared" si="2"/>
        <v>88.051127943907531</v>
      </c>
      <c r="L119" s="167"/>
      <c r="M119" s="176"/>
      <c r="N119" s="25"/>
      <c r="O119" s="25"/>
      <c r="P119" s="25"/>
      <c r="Q119" s="25"/>
      <c r="R119" s="25"/>
      <c r="S119" s="25"/>
      <c r="T119" s="25"/>
      <c r="U119" s="25"/>
      <c r="V119" s="25"/>
    </row>
    <row r="120" spans="1:22" s="24" customFormat="1" ht="25.5" customHeight="1" outlineLevel="1" x14ac:dyDescent="0.2">
      <c r="A120" s="197" t="s">
        <v>262</v>
      </c>
      <c r="B120" s="165" t="s">
        <v>272</v>
      </c>
      <c r="C120" s="165" t="s">
        <v>273</v>
      </c>
      <c r="D120" s="168">
        <v>43831</v>
      </c>
      <c r="E120" s="168">
        <v>44196</v>
      </c>
      <c r="F120" s="168">
        <v>43831</v>
      </c>
      <c r="G120" s="171">
        <v>44196</v>
      </c>
      <c r="H120" s="74" t="s">
        <v>15</v>
      </c>
      <c r="I120" s="38">
        <v>2016.84</v>
      </c>
      <c r="J120" s="38">
        <v>2016.84</v>
      </c>
      <c r="K120" s="73">
        <f t="shared" si="2"/>
        <v>100</v>
      </c>
      <c r="L120" s="165" t="s">
        <v>879</v>
      </c>
      <c r="M120" s="174" t="s">
        <v>815</v>
      </c>
      <c r="N120" s="25"/>
      <c r="O120" s="25"/>
      <c r="P120" s="25"/>
      <c r="Q120" s="25"/>
      <c r="R120" s="25"/>
      <c r="S120" s="25"/>
      <c r="T120" s="25"/>
      <c r="U120" s="25"/>
      <c r="V120" s="25"/>
    </row>
    <row r="121" spans="1:22" s="24" customFormat="1" ht="25.5" customHeight="1" outlineLevel="1" x14ac:dyDescent="0.2">
      <c r="A121" s="198"/>
      <c r="B121" s="166"/>
      <c r="C121" s="166"/>
      <c r="D121" s="169"/>
      <c r="E121" s="169"/>
      <c r="F121" s="169"/>
      <c r="G121" s="172"/>
      <c r="H121" s="74" t="s">
        <v>7</v>
      </c>
      <c r="I121" s="38">
        <v>1916.0039999999999</v>
      </c>
      <c r="J121" s="103">
        <v>1916.0039999999999</v>
      </c>
      <c r="K121" s="73">
        <f t="shared" si="2"/>
        <v>100</v>
      </c>
      <c r="L121" s="166"/>
      <c r="M121" s="175"/>
      <c r="N121" s="25"/>
      <c r="O121" s="25"/>
      <c r="P121" s="25"/>
      <c r="Q121" s="25"/>
      <c r="R121" s="25"/>
      <c r="S121" s="25"/>
      <c r="T121" s="25"/>
      <c r="U121" s="25"/>
      <c r="V121" s="25"/>
    </row>
    <row r="122" spans="1:22" s="24" customFormat="1" ht="25.5" customHeight="1" outlineLevel="1" x14ac:dyDescent="0.2">
      <c r="A122" s="199"/>
      <c r="B122" s="167"/>
      <c r="C122" s="167"/>
      <c r="D122" s="170"/>
      <c r="E122" s="170"/>
      <c r="F122" s="170"/>
      <c r="G122" s="173"/>
      <c r="H122" s="74" t="s">
        <v>6</v>
      </c>
      <c r="I122" s="38">
        <v>100.84269</v>
      </c>
      <c r="J122" s="103">
        <v>100.84269</v>
      </c>
      <c r="K122" s="73">
        <f t="shared" si="2"/>
        <v>100</v>
      </c>
      <c r="L122" s="167"/>
      <c r="M122" s="176"/>
      <c r="N122" s="25"/>
      <c r="O122" s="25"/>
      <c r="P122" s="25"/>
      <c r="Q122" s="25"/>
      <c r="R122" s="25"/>
      <c r="S122" s="25"/>
      <c r="T122" s="25"/>
      <c r="U122" s="25"/>
      <c r="V122" s="25"/>
    </row>
    <row r="123" spans="1:22" s="24" customFormat="1" ht="25.5" customHeight="1" outlineLevel="1" x14ac:dyDescent="0.2">
      <c r="A123" s="197" t="s">
        <v>263</v>
      </c>
      <c r="B123" s="165" t="s">
        <v>279</v>
      </c>
      <c r="C123" s="165" t="s">
        <v>273</v>
      </c>
      <c r="D123" s="168">
        <v>43831</v>
      </c>
      <c r="E123" s="168">
        <v>44196</v>
      </c>
      <c r="F123" s="168">
        <v>43831</v>
      </c>
      <c r="G123" s="171">
        <v>44196</v>
      </c>
      <c r="H123" s="74" t="s">
        <v>15</v>
      </c>
      <c r="I123" s="38">
        <v>823.447</v>
      </c>
      <c r="J123" s="103">
        <f>J124+J125</f>
        <v>823.44742999999994</v>
      </c>
      <c r="K123" s="73">
        <f t="shared" si="2"/>
        <v>100.00005221951139</v>
      </c>
      <c r="L123" s="165" t="s">
        <v>874</v>
      </c>
      <c r="M123" s="174" t="s">
        <v>815</v>
      </c>
      <c r="N123" s="25"/>
      <c r="O123" s="25"/>
      <c r="P123" s="25"/>
      <c r="Q123" s="25"/>
      <c r="R123" s="25"/>
      <c r="S123" s="25"/>
      <c r="T123" s="25"/>
      <c r="U123" s="25"/>
      <c r="V123" s="25"/>
    </row>
    <row r="124" spans="1:22" s="24" customFormat="1" ht="25.5" customHeight="1" outlineLevel="1" x14ac:dyDescent="0.2">
      <c r="A124" s="198"/>
      <c r="B124" s="166"/>
      <c r="C124" s="166"/>
      <c r="D124" s="169"/>
      <c r="E124" s="169"/>
      <c r="F124" s="169"/>
      <c r="G124" s="172"/>
      <c r="H124" s="74" t="s">
        <v>7</v>
      </c>
      <c r="I124" s="38">
        <v>782.27499999999998</v>
      </c>
      <c r="J124" s="103">
        <v>782.27499999999998</v>
      </c>
      <c r="K124" s="73">
        <f t="shared" si="2"/>
        <v>100</v>
      </c>
      <c r="L124" s="166"/>
      <c r="M124" s="175"/>
      <c r="N124" s="25"/>
      <c r="O124" s="25"/>
      <c r="P124" s="25"/>
      <c r="Q124" s="25"/>
      <c r="R124" s="25"/>
      <c r="S124" s="25"/>
      <c r="T124" s="25"/>
      <c r="U124" s="25"/>
      <c r="V124" s="25"/>
    </row>
    <row r="125" spans="1:22" s="24" customFormat="1" ht="25.5" customHeight="1" outlineLevel="1" x14ac:dyDescent="0.2">
      <c r="A125" s="199"/>
      <c r="B125" s="167"/>
      <c r="C125" s="167"/>
      <c r="D125" s="170"/>
      <c r="E125" s="170"/>
      <c r="F125" s="170"/>
      <c r="G125" s="173"/>
      <c r="H125" s="74" t="s">
        <v>6</v>
      </c>
      <c r="I125" s="38">
        <v>41.172429999999999</v>
      </c>
      <c r="J125" s="103">
        <v>41.172429999999999</v>
      </c>
      <c r="K125" s="73">
        <f t="shared" si="2"/>
        <v>100</v>
      </c>
      <c r="L125" s="167"/>
      <c r="M125" s="176"/>
      <c r="N125" s="25"/>
      <c r="O125" s="25"/>
      <c r="P125" s="25"/>
      <c r="Q125" s="25"/>
      <c r="R125" s="25"/>
      <c r="S125" s="25"/>
      <c r="T125" s="25"/>
      <c r="U125" s="25"/>
      <c r="V125" s="25"/>
    </row>
    <row r="126" spans="1:22" s="24" customFormat="1" ht="25.5" customHeight="1" outlineLevel="1" x14ac:dyDescent="0.2">
      <c r="A126" s="197" t="s">
        <v>274</v>
      </c>
      <c r="B126" s="165" t="s">
        <v>280</v>
      </c>
      <c r="C126" s="165" t="s">
        <v>281</v>
      </c>
      <c r="D126" s="168">
        <v>43831</v>
      </c>
      <c r="E126" s="168">
        <v>44196</v>
      </c>
      <c r="F126" s="168">
        <v>43831</v>
      </c>
      <c r="G126" s="171">
        <v>44196</v>
      </c>
      <c r="H126" s="74" t="s">
        <v>15</v>
      </c>
      <c r="I126" s="38">
        <v>544.87599999999998</v>
      </c>
      <c r="J126" s="103">
        <f>J127+J128</f>
        <v>544.87599999999998</v>
      </c>
      <c r="K126" s="73">
        <f t="shared" si="2"/>
        <v>100</v>
      </c>
      <c r="L126" s="165" t="s">
        <v>896</v>
      </c>
      <c r="M126" s="174" t="s">
        <v>815</v>
      </c>
      <c r="N126" s="25"/>
      <c r="O126" s="25"/>
      <c r="P126" s="25"/>
      <c r="Q126" s="25"/>
      <c r="R126" s="25"/>
      <c r="S126" s="25"/>
      <c r="T126" s="25"/>
      <c r="U126" s="25"/>
      <c r="V126" s="25"/>
    </row>
    <row r="127" spans="1:22" s="24" customFormat="1" ht="25.5" customHeight="1" outlineLevel="1" x14ac:dyDescent="0.2">
      <c r="A127" s="198"/>
      <c r="B127" s="166"/>
      <c r="C127" s="166"/>
      <c r="D127" s="169"/>
      <c r="E127" s="169"/>
      <c r="F127" s="169"/>
      <c r="G127" s="172"/>
      <c r="H127" s="74" t="s">
        <v>7</v>
      </c>
      <c r="I127" s="38">
        <v>517.63199999999995</v>
      </c>
      <c r="J127" s="103">
        <v>517.63199999999995</v>
      </c>
      <c r="K127" s="73">
        <f t="shared" si="2"/>
        <v>100</v>
      </c>
      <c r="L127" s="166"/>
      <c r="M127" s="175"/>
      <c r="N127" s="25"/>
      <c r="O127" s="25"/>
      <c r="P127" s="25"/>
      <c r="Q127" s="25"/>
      <c r="R127" s="25"/>
      <c r="S127" s="25"/>
      <c r="T127" s="25"/>
      <c r="U127" s="25"/>
      <c r="V127" s="25"/>
    </row>
    <row r="128" spans="1:22" s="24" customFormat="1" ht="25.5" customHeight="1" outlineLevel="1" x14ac:dyDescent="0.2">
      <c r="A128" s="199"/>
      <c r="B128" s="167"/>
      <c r="C128" s="167"/>
      <c r="D128" s="170"/>
      <c r="E128" s="170"/>
      <c r="F128" s="170"/>
      <c r="G128" s="173"/>
      <c r="H128" s="74" t="s">
        <v>6</v>
      </c>
      <c r="I128" s="38">
        <v>27.244</v>
      </c>
      <c r="J128" s="103">
        <v>27.244</v>
      </c>
      <c r="K128" s="73">
        <f t="shared" si="2"/>
        <v>100</v>
      </c>
      <c r="L128" s="167"/>
      <c r="M128" s="176"/>
      <c r="N128" s="25"/>
      <c r="O128" s="25"/>
      <c r="P128" s="25"/>
      <c r="Q128" s="25"/>
      <c r="R128" s="25"/>
      <c r="S128" s="25"/>
      <c r="T128" s="25"/>
      <c r="U128" s="25"/>
      <c r="V128" s="25"/>
    </row>
    <row r="129" spans="1:22" s="24" customFormat="1" ht="25.5" customHeight="1" outlineLevel="1" x14ac:dyDescent="0.2">
      <c r="A129" s="197" t="s">
        <v>275</v>
      </c>
      <c r="B129" s="165" t="s">
        <v>282</v>
      </c>
      <c r="C129" s="165" t="s">
        <v>281</v>
      </c>
      <c r="D129" s="168">
        <v>43831</v>
      </c>
      <c r="E129" s="168">
        <v>44196</v>
      </c>
      <c r="F129" s="168">
        <v>43831</v>
      </c>
      <c r="G129" s="171">
        <v>44196</v>
      </c>
      <c r="H129" s="74" t="s">
        <v>15</v>
      </c>
      <c r="I129" s="38">
        <v>4904.9049999999997</v>
      </c>
      <c r="J129" s="103">
        <f>J130+J131</f>
        <v>4904.9049999999997</v>
      </c>
      <c r="K129" s="73">
        <f t="shared" si="2"/>
        <v>100</v>
      </c>
      <c r="L129" s="165" t="s">
        <v>897</v>
      </c>
      <c r="M129" s="174" t="s">
        <v>815</v>
      </c>
      <c r="N129" s="25"/>
      <c r="O129" s="25"/>
      <c r="P129" s="25"/>
      <c r="Q129" s="25"/>
      <c r="R129" s="25"/>
      <c r="S129" s="25"/>
      <c r="T129" s="25"/>
      <c r="U129" s="25"/>
      <c r="V129" s="25"/>
    </row>
    <row r="130" spans="1:22" s="24" customFormat="1" ht="25.5" customHeight="1" outlineLevel="1" x14ac:dyDescent="0.2">
      <c r="A130" s="198"/>
      <c r="B130" s="166"/>
      <c r="C130" s="166"/>
      <c r="D130" s="169"/>
      <c r="E130" s="169"/>
      <c r="F130" s="169"/>
      <c r="G130" s="172"/>
      <c r="H130" s="74" t="s">
        <v>7</v>
      </c>
      <c r="I130" s="38">
        <v>4659.6589999999997</v>
      </c>
      <c r="J130" s="103">
        <v>4659.6589999999997</v>
      </c>
      <c r="K130" s="73">
        <f t="shared" si="2"/>
        <v>100</v>
      </c>
      <c r="L130" s="166"/>
      <c r="M130" s="175"/>
      <c r="N130" s="25"/>
      <c r="O130" s="25"/>
      <c r="P130" s="25"/>
      <c r="Q130" s="25"/>
      <c r="R130" s="25"/>
      <c r="S130" s="25"/>
      <c r="T130" s="25"/>
      <c r="U130" s="25"/>
      <c r="V130" s="25"/>
    </row>
    <row r="131" spans="1:22" s="24" customFormat="1" ht="25.5" customHeight="1" outlineLevel="1" x14ac:dyDescent="0.2">
      <c r="A131" s="199"/>
      <c r="B131" s="167"/>
      <c r="C131" s="167"/>
      <c r="D131" s="170"/>
      <c r="E131" s="170"/>
      <c r="F131" s="170"/>
      <c r="G131" s="173"/>
      <c r="H131" s="74" t="s">
        <v>6</v>
      </c>
      <c r="I131" s="38">
        <v>245.24600000000001</v>
      </c>
      <c r="J131" s="103">
        <v>245.24600000000001</v>
      </c>
      <c r="K131" s="73">
        <f t="shared" si="2"/>
        <v>100</v>
      </c>
      <c r="L131" s="167"/>
      <c r="M131" s="176"/>
      <c r="N131" s="25"/>
      <c r="O131" s="25"/>
      <c r="P131" s="25"/>
      <c r="Q131" s="25"/>
      <c r="R131" s="25"/>
      <c r="S131" s="25"/>
      <c r="T131" s="25"/>
      <c r="U131" s="25"/>
      <c r="V131" s="25"/>
    </row>
    <row r="132" spans="1:22" s="24" customFormat="1" ht="25.5" customHeight="1" outlineLevel="1" x14ac:dyDescent="0.2">
      <c r="A132" s="197" t="s">
        <v>276</v>
      </c>
      <c r="B132" s="165" t="s">
        <v>283</v>
      </c>
      <c r="C132" s="165" t="s">
        <v>284</v>
      </c>
      <c r="D132" s="168">
        <v>43831</v>
      </c>
      <c r="E132" s="168">
        <v>44196</v>
      </c>
      <c r="F132" s="168">
        <v>43831</v>
      </c>
      <c r="G132" s="171">
        <v>44196</v>
      </c>
      <c r="H132" s="74" t="s">
        <v>15</v>
      </c>
      <c r="I132" s="38">
        <v>1812.6320000000001</v>
      </c>
      <c r="J132" s="103">
        <f>J133+J134</f>
        <v>1468.2319199999999</v>
      </c>
      <c r="K132" s="73">
        <f t="shared" si="2"/>
        <v>81</v>
      </c>
      <c r="L132" s="165" t="s">
        <v>898</v>
      </c>
      <c r="M132" s="174" t="s">
        <v>815</v>
      </c>
      <c r="N132" s="25"/>
      <c r="O132" s="25"/>
      <c r="P132" s="25"/>
      <c r="Q132" s="25"/>
      <c r="R132" s="25"/>
      <c r="S132" s="25"/>
      <c r="T132" s="25"/>
      <c r="U132" s="25"/>
      <c r="V132" s="25"/>
    </row>
    <row r="133" spans="1:22" s="24" customFormat="1" ht="25.5" customHeight="1" outlineLevel="1" x14ac:dyDescent="0.2">
      <c r="A133" s="198"/>
      <c r="B133" s="166"/>
      <c r="C133" s="166"/>
      <c r="D133" s="169"/>
      <c r="E133" s="169"/>
      <c r="F133" s="169"/>
      <c r="G133" s="172"/>
      <c r="H133" s="74" t="s">
        <v>7</v>
      </c>
      <c r="I133" s="38">
        <v>1722</v>
      </c>
      <c r="J133" s="103">
        <v>1394.82</v>
      </c>
      <c r="K133" s="73">
        <f t="shared" si="2"/>
        <v>81</v>
      </c>
      <c r="L133" s="166"/>
      <c r="M133" s="175"/>
      <c r="N133" s="25"/>
      <c r="O133" s="25"/>
      <c r="P133" s="25"/>
      <c r="Q133" s="25"/>
      <c r="R133" s="25"/>
      <c r="S133" s="25"/>
      <c r="T133" s="25"/>
      <c r="U133" s="25"/>
      <c r="V133" s="25"/>
    </row>
    <row r="134" spans="1:22" s="24" customFormat="1" ht="39.75" customHeight="1" outlineLevel="1" x14ac:dyDescent="0.2">
      <c r="A134" s="199"/>
      <c r="B134" s="167"/>
      <c r="C134" s="167"/>
      <c r="D134" s="170"/>
      <c r="E134" s="170"/>
      <c r="F134" s="170"/>
      <c r="G134" s="173"/>
      <c r="H134" s="74" t="s">
        <v>6</v>
      </c>
      <c r="I134" s="38">
        <v>90.632000000000005</v>
      </c>
      <c r="J134" s="103">
        <v>73.411919999999995</v>
      </c>
      <c r="K134" s="73">
        <f t="shared" si="2"/>
        <v>81</v>
      </c>
      <c r="L134" s="167"/>
      <c r="M134" s="176"/>
      <c r="N134" s="25"/>
      <c r="O134" s="25"/>
      <c r="P134" s="25"/>
      <c r="Q134" s="25"/>
      <c r="R134" s="25"/>
      <c r="S134" s="25"/>
      <c r="T134" s="25"/>
      <c r="U134" s="25"/>
      <c r="V134" s="25"/>
    </row>
    <row r="135" spans="1:22" s="24" customFormat="1" ht="25.5" customHeight="1" outlineLevel="1" x14ac:dyDescent="0.2">
      <c r="A135" s="197" t="s">
        <v>277</v>
      </c>
      <c r="B135" s="165" t="s">
        <v>286</v>
      </c>
      <c r="C135" s="165" t="s">
        <v>287</v>
      </c>
      <c r="D135" s="168">
        <v>43831</v>
      </c>
      <c r="E135" s="168">
        <v>44196</v>
      </c>
      <c r="F135" s="168">
        <v>43831</v>
      </c>
      <c r="G135" s="171">
        <v>44196</v>
      </c>
      <c r="H135" s="74" t="s">
        <v>15</v>
      </c>
      <c r="I135" s="38">
        <v>8304.759</v>
      </c>
      <c r="J135" s="103">
        <f>J136+J137</f>
        <v>8304.7597999999998</v>
      </c>
      <c r="K135" s="73">
        <f t="shared" si="2"/>
        <v>100.00000963303088</v>
      </c>
      <c r="L135" s="165" t="s">
        <v>899</v>
      </c>
      <c r="M135" s="174" t="s">
        <v>815</v>
      </c>
      <c r="N135" s="25"/>
      <c r="O135" s="25"/>
      <c r="P135" s="25"/>
      <c r="Q135" s="25"/>
      <c r="R135" s="25"/>
      <c r="S135" s="25"/>
      <c r="T135" s="25"/>
      <c r="U135" s="25"/>
      <c r="V135" s="25"/>
    </row>
    <row r="136" spans="1:22" s="24" customFormat="1" ht="25.5" customHeight="1" outlineLevel="1" x14ac:dyDescent="0.2">
      <c r="A136" s="198"/>
      <c r="B136" s="166"/>
      <c r="C136" s="166"/>
      <c r="D136" s="169"/>
      <c r="E136" s="169"/>
      <c r="F136" s="169"/>
      <c r="G136" s="172"/>
      <c r="H136" s="74" t="s">
        <v>7</v>
      </c>
      <c r="I136" s="38">
        <v>7889.5209999999997</v>
      </c>
      <c r="J136" s="103">
        <v>7889.5209999999997</v>
      </c>
      <c r="K136" s="73">
        <f t="shared" si="2"/>
        <v>100</v>
      </c>
      <c r="L136" s="166"/>
      <c r="M136" s="175"/>
      <c r="N136" s="25"/>
      <c r="O136" s="25"/>
      <c r="P136" s="25"/>
      <c r="Q136" s="25"/>
      <c r="R136" s="25"/>
      <c r="S136" s="25"/>
      <c r="T136" s="25"/>
      <c r="U136" s="25"/>
      <c r="V136" s="25"/>
    </row>
    <row r="137" spans="1:22" s="24" customFormat="1" ht="25.5" customHeight="1" outlineLevel="1" x14ac:dyDescent="0.2">
      <c r="A137" s="199"/>
      <c r="B137" s="167"/>
      <c r="C137" s="167"/>
      <c r="D137" s="170"/>
      <c r="E137" s="170"/>
      <c r="F137" s="170"/>
      <c r="G137" s="173"/>
      <c r="H137" s="74" t="s">
        <v>6</v>
      </c>
      <c r="I137" s="38">
        <v>415.238</v>
      </c>
      <c r="J137" s="103">
        <v>415.23880000000003</v>
      </c>
      <c r="K137" s="73">
        <f t="shared" si="2"/>
        <v>100.00019266059465</v>
      </c>
      <c r="L137" s="167"/>
      <c r="M137" s="176"/>
      <c r="N137" s="25"/>
      <c r="O137" s="25"/>
      <c r="P137" s="25"/>
      <c r="Q137" s="25"/>
      <c r="R137" s="25"/>
      <c r="S137" s="25"/>
      <c r="T137" s="25"/>
      <c r="U137" s="25"/>
      <c r="V137" s="25"/>
    </row>
    <row r="138" spans="1:22" s="24" customFormat="1" ht="25.5" customHeight="1" outlineLevel="1" x14ac:dyDescent="0.2">
      <c r="A138" s="197" t="s">
        <v>278</v>
      </c>
      <c r="B138" s="165" t="s">
        <v>302</v>
      </c>
      <c r="C138" s="165" t="s">
        <v>303</v>
      </c>
      <c r="D138" s="168">
        <v>43831</v>
      </c>
      <c r="E138" s="168">
        <v>44196</v>
      </c>
      <c r="F138" s="168">
        <v>43831</v>
      </c>
      <c r="G138" s="171">
        <v>44196</v>
      </c>
      <c r="H138" s="74" t="s">
        <v>15</v>
      </c>
      <c r="I138" s="38">
        <v>6019.44</v>
      </c>
      <c r="J138" s="38">
        <v>6019.44</v>
      </c>
      <c r="K138" s="73">
        <f t="shared" si="2"/>
        <v>100</v>
      </c>
      <c r="L138" s="165" t="s">
        <v>900</v>
      </c>
      <c r="M138" s="174" t="s">
        <v>815</v>
      </c>
      <c r="N138" s="25"/>
      <c r="O138" s="25"/>
      <c r="P138" s="25"/>
      <c r="Q138" s="25"/>
      <c r="R138" s="25"/>
      <c r="S138" s="25"/>
      <c r="T138" s="25"/>
      <c r="U138" s="25"/>
      <c r="V138" s="25"/>
    </row>
    <row r="139" spans="1:22" s="24" customFormat="1" ht="25.5" customHeight="1" outlineLevel="1" x14ac:dyDescent="0.2">
      <c r="A139" s="198"/>
      <c r="B139" s="166"/>
      <c r="C139" s="166"/>
      <c r="D139" s="169"/>
      <c r="E139" s="169"/>
      <c r="F139" s="169"/>
      <c r="G139" s="172"/>
      <c r="H139" s="74" t="s">
        <v>7</v>
      </c>
      <c r="I139" s="38">
        <v>5718.4740000000002</v>
      </c>
      <c r="J139" s="103">
        <v>5718.4740000000002</v>
      </c>
      <c r="K139" s="73">
        <f t="shared" si="2"/>
        <v>100</v>
      </c>
      <c r="L139" s="166"/>
      <c r="M139" s="175"/>
      <c r="N139" s="25"/>
      <c r="O139" s="25"/>
      <c r="P139" s="25"/>
      <c r="Q139" s="25"/>
      <c r="R139" s="25"/>
      <c r="S139" s="25"/>
      <c r="T139" s="25"/>
      <c r="U139" s="25"/>
      <c r="V139" s="25"/>
    </row>
    <row r="140" spans="1:22" s="24" customFormat="1" ht="25.5" customHeight="1" outlineLevel="1" x14ac:dyDescent="0.2">
      <c r="A140" s="199"/>
      <c r="B140" s="167"/>
      <c r="C140" s="167"/>
      <c r="D140" s="170"/>
      <c r="E140" s="170"/>
      <c r="F140" s="170"/>
      <c r="G140" s="173"/>
      <c r="H140" s="74" t="s">
        <v>6</v>
      </c>
      <c r="I140" s="38">
        <v>300.97318999999999</v>
      </c>
      <c r="J140" s="103">
        <v>300.97318999999999</v>
      </c>
      <c r="K140" s="73">
        <f t="shared" si="2"/>
        <v>100</v>
      </c>
      <c r="L140" s="167"/>
      <c r="M140" s="176"/>
      <c r="N140" s="25"/>
      <c r="O140" s="25"/>
      <c r="P140" s="25"/>
      <c r="Q140" s="25"/>
      <c r="R140" s="25"/>
      <c r="S140" s="25"/>
      <c r="T140" s="25"/>
      <c r="U140" s="25"/>
      <c r="V140" s="25"/>
    </row>
    <row r="141" spans="1:22" s="24" customFormat="1" ht="25.5" customHeight="1" outlineLevel="1" x14ac:dyDescent="0.2">
      <c r="A141" s="197" t="s">
        <v>285</v>
      </c>
      <c r="B141" s="165" t="s">
        <v>304</v>
      </c>
      <c r="C141" s="165" t="s">
        <v>303</v>
      </c>
      <c r="D141" s="168">
        <v>43831</v>
      </c>
      <c r="E141" s="168">
        <v>44196</v>
      </c>
      <c r="F141" s="168">
        <v>43831</v>
      </c>
      <c r="G141" s="171">
        <v>44196</v>
      </c>
      <c r="H141" s="74" t="s">
        <v>15</v>
      </c>
      <c r="I141" s="38">
        <v>1893.7380000000001</v>
      </c>
      <c r="J141" s="103">
        <f>J142+J143</f>
        <v>1893.7380000000001</v>
      </c>
      <c r="K141" s="73">
        <f t="shared" si="2"/>
        <v>100</v>
      </c>
      <c r="L141" s="165" t="s">
        <v>901</v>
      </c>
      <c r="M141" s="174" t="s">
        <v>815</v>
      </c>
      <c r="N141" s="25"/>
      <c r="O141" s="25"/>
      <c r="P141" s="25"/>
      <c r="Q141" s="25"/>
      <c r="R141" s="25"/>
      <c r="S141" s="25"/>
      <c r="T141" s="25"/>
      <c r="U141" s="25"/>
      <c r="V141" s="25"/>
    </row>
    <row r="142" spans="1:22" s="24" customFormat="1" ht="25.5" customHeight="1" outlineLevel="1" x14ac:dyDescent="0.2">
      <c r="A142" s="198"/>
      <c r="B142" s="166"/>
      <c r="C142" s="166"/>
      <c r="D142" s="169"/>
      <c r="E142" s="169"/>
      <c r="F142" s="169"/>
      <c r="G142" s="172"/>
      <c r="H142" s="74" t="s">
        <v>7</v>
      </c>
      <c r="I142" s="38">
        <v>1799.05</v>
      </c>
      <c r="J142" s="103">
        <v>1799.05</v>
      </c>
      <c r="K142" s="73">
        <f t="shared" si="2"/>
        <v>100</v>
      </c>
      <c r="L142" s="166"/>
      <c r="M142" s="175"/>
      <c r="N142" s="25"/>
      <c r="O142" s="25"/>
      <c r="P142" s="25"/>
      <c r="Q142" s="25"/>
      <c r="R142" s="25"/>
      <c r="S142" s="25"/>
      <c r="T142" s="25"/>
      <c r="U142" s="25"/>
      <c r="V142" s="25"/>
    </row>
    <row r="143" spans="1:22" s="24" customFormat="1" ht="25.5" customHeight="1" outlineLevel="1" x14ac:dyDescent="0.2">
      <c r="A143" s="199"/>
      <c r="B143" s="167"/>
      <c r="C143" s="167"/>
      <c r="D143" s="170"/>
      <c r="E143" s="170"/>
      <c r="F143" s="170"/>
      <c r="G143" s="173"/>
      <c r="H143" s="74" t="s">
        <v>6</v>
      </c>
      <c r="I143" s="38">
        <v>94.688000000000002</v>
      </c>
      <c r="J143" s="103">
        <v>94.688000000000002</v>
      </c>
      <c r="K143" s="73">
        <f t="shared" si="2"/>
        <v>100</v>
      </c>
      <c r="L143" s="167"/>
      <c r="M143" s="176"/>
      <c r="N143" s="25"/>
      <c r="O143" s="25"/>
      <c r="P143" s="25"/>
      <c r="Q143" s="25"/>
      <c r="R143" s="25"/>
      <c r="S143" s="25"/>
      <c r="T143" s="25"/>
      <c r="U143" s="25"/>
      <c r="V143" s="25"/>
    </row>
    <row r="144" spans="1:22" s="24" customFormat="1" ht="25.5" customHeight="1" outlineLevel="1" x14ac:dyDescent="0.2">
      <c r="A144" s="197" t="s">
        <v>288</v>
      </c>
      <c r="B144" s="165" t="s">
        <v>305</v>
      </c>
      <c r="C144" s="165" t="s">
        <v>303</v>
      </c>
      <c r="D144" s="168">
        <v>43831</v>
      </c>
      <c r="E144" s="168">
        <v>44196</v>
      </c>
      <c r="F144" s="168">
        <v>43831</v>
      </c>
      <c r="G144" s="171"/>
      <c r="H144" s="74" t="s">
        <v>15</v>
      </c>
      <c r="I144" s="38">
        <v>4530.527</v>
      </c>
      <c r="J144" s="103">
        <v>0</v>
      </c>
      <c r="K144" s="73">
        <f t="shared" si="2"/>
        <v>0</v>
      </c>
      <c r="L144" s="165" t="s">
        <v>902</v>
      </c>
      <c r="M144" s="174" t="s">
        <v>856</v>
      </c>
      <c r="N144" s="25"/>
      <c r="O144" s="25"/>
      <c r="P144" s="25"/>
      <c r="Q144" s="25"/>
      <c r="R144" s="25"/>
      <c r="S144" s="25"/>
      <c r="T144" s="25"/>
      <c r="U144" s="25"/>
      <c r="V144" s="25"/>
    </row>
    <row r="145" spans="1:22" s="24" customFormat="1" ht="25.5" customHeight="1" outlineLevel="1" x14ac:dyDescent="0.2">
      <c r="A145" s="198"/>
      <c r="B145" s="166"/>
      <c r="C145" s="166"/>
      <c r="D145" s="169"/>
      <c r="E145" s="169"/>
      <c r="F145" s="169"/>
      <c r="G145" s="172"/>
      <c r="H145" s="74" t="s">
        <v>7</v>
      </c>
      <c r="I145" s="38">
        <v>4304</v>
      </c>
      <c r="J145" s="103">
        <v>0</v>
      </c>
      <c r="K145" s="73">
        <f t="shared" si="2"/>
        <v>0</v>
      </c>
      <c r="L145" s="166"/>
      <c r="M145" s="175"/>
      <c r="N145" s="25"/>
      <c r="O145" s="25"/>
      <c r="P145" s="25"/>
      <c r="Q145" s="25"/>
      <c r="R145" s="25"/>
      <c r="S145" s="25"/>
      <c r="T145" s="25"/>
      <c r="U145" s="25"/>
      <c r="V145" s="25"/>
    </row>
    <row r="146" spans="1:22" s="24" customFormat="1" ht="104.25" customHeight="1" outlineLevel="1" x14ac:dyDescent="0.2">
      <c r="A146" s="199"/>
      <c r="B146" s="167"/>
      <c r="C146" s="167"/>
      <c r="D146" s="170"/>
      <c r="E146" s="170"/>
      <c r="F146" s="170"/>
      <c r="G146" s="173"/>
      <c r="H146" s="74" t="s">
        <v>6</v>
      </c>
      <c r="I146" s="38">
        <v>226.52699999999999</v>
      </c>
      <c r="J146" s="103">
        <v>0</v>
      </c>
      <c r="K146" s="73">
        <f t="shared" si="2"/>
        <v>0</v>
      </c>
      <c r="L146" s="167"/>
      <c r="M146" s="176"/>
      <c r="N146" s="25"/>
      <c r="O146" s="25"/>
      <c r="P146" s="25"/>
      <c r="Q146" s="25"/>
      <c r="R146" s="25"/>
      <c r="S146" s="25"/>
      <c r="T146" s="25"/>
      <c r="U146" s="25"/>
      <c r="V146" s="25"/>
    </row>
    <row r="147" spans="1:22" s="24" customFormat="1" ht="25.5" customHeight="1" outlineLevel="1" x14ac:dyDescent="0.2">
      <c r="A147" s="197" t="s">
        <v>289</v>
      </c>
      <c r="B147" s="165" t="s">
        <v>306</v>
      </c>
      <c r="C147" s="165" t="s">
        <v>303</v>
      </c>
      <c r="D147" s="168">
        <v>43831</v>
      </c>
      <c r="E147" s="168">
        <v>44196</v>
      </c>
      <c r="F147" s="168">
        <v>43831</v>
      </c>
      <c r="G147" s="171"/>
      <c r="H147" s="74" t="s">
        <v>15</v>
      </c>
      <c r="I147" s="38">
        <v>8217.9079999999994</v>
      </c>
      <c r="J147" s="103">
        <v>0</v>
      </c>
      <c r="K147" s="73">
        <f t="shared" si="2"/>
        <v>0</v>
      </c>
      <c r="L147" s="165" t="s">
        <v>903</v>
      </c>
      <c r="M147" s="174" t="s">
        <v>856</v>
      </c>
      <c r="N147" s="25"/>
      <c r="O147" s="25"/>
      <c r="P147" s="25"/>
      <c r="Q147" s="25"/>
      <c r="R147" s="25"/>
      <c r="S147" s="25"/>
      <c r="T147" s="25"/>
      <c r="U147" s="25"/>
      <c r="V147" s="25"/>
    </row>
    <row r="148" spans="1:22" s="24" customFormat="1" ht="25.5" customHeight="1" outlineLevel="1" x14ac:dyDescent="0.2">
      <c r="A148" s="198"/>
      <c r="B148" s="166"/>
      <c r="C148" s="166"/>
      <c r="D148" s="169"/>
      <c r="E148" s="169"/>
      <c r="F148" s="169"/>
      <c r="G148" s="172"/>
      <c r="H148" s="74" t="s">
        <v>7</v>
      </c>
      <c r="I148" s="38">
        <v>7806.4790000000003</v>
      </c>
      <c r="J148" s="103">
        <v>0</v>
      </c>
      <c r="K148" s="73">
        <f t="shared" si="2"/>
        <v>0</v>
      </c>
      <c r="L148" s="166"/>
      <c r="M148" s="175"/>
      <c r="N148" s="25"/>
      <c r="O148" s="25"/>
      <c r="P148" s="25"/>
      <c r="Q148" s="25"/>
      <c r="R148" s="25"/>
      <c r="S148" s="25"/>
      <c r="T148" s="25"/>
      <c r="U148" s="25"/>
      <c r="V148" s="25"/>
    </row>
    <row r="149" spans="1:22" s="24" customFormat="1" ht="93" customHeight="1" outlineLevel="1" x14ac:dyDescent="0.2">
      <c r="A149" s="199"/>
      <c r="B149" s="167"/>
      <c r="C149" s="167"/>
      <c r="D149" s="170"/>
      <c r="E149" s="170"/>
      <c r="F149" s="170"/>
      <c r="G149" s="173"/>
      <c r="H149" s="74" t="s">
        <v>6</v>
      </c>
      <c r="I149" s="38">
        <v>411.42899999999997</v>
      </c>
      <c r="J149" s="103">
        <v>0</v>
      </c>
      <c r="K149" s="73">
        <f t="shared" si="2"/>
        <v>0</v>
      </c>
      <c r="L149" s="167"/>
      <c r="M149" s="176"/>
      <c r="N149" s="25"/>
      <c r="O149" s="25"/>
      <c r="P149" s="25"/>
      <c r="Q149" s="25"/>
      <c r="R149" s="25"/>
      <c r="S149" s="25"/>
      <c r="T149" s="25"/>
      <c r="U149" s="25"/>
      <c r="V149" s="25"/>
    </row>
    <row r="150" spans="1:22" s="24" customFormat="1" ht="25.5" customHeight="1" outlineLevel="1" x14ac:dyDescent="0.2">
      <c r="A150" s="197" t="s">
        <v>290</v>
      </c>
      <c r="B150" s="165" t="s">
        <v>307</v>
      </c>
      <c r="C150" s="165" t="s">
        <v>303</v>
      </c>
      <c r="D150" s="168">
        <v>43831</v>
      </c>
      <c r="E150" s="168">
        <v>44196</v>
      </c>
      <c r="F150" s="168">
        <v>43831</v>
      </c>
      <c r="G150" s="171"/>
      <c r="H150" s="74" t="s">
        <v>15</v>
      </c>
      <c r="I150" s="38">
        <v>1537.41</v>
      </c>
      <c r="J150" s="103">
        <v>0</v>
      </c>
      <c r="K150" s="73">
        <f t="shared" si="2"/>
        <v>0</v>
      </c>
      <c r="L150" s="165" t="s">
        <v>904</v>
      </c>
      <c r="M150" s="174" t="s">
        <v>856</v>
      </c>
      <c r="N150" s="25"/>
      <c r="O150" s="25"/>
      <c r="P150" s="25"/>
      <c r="Q150" s="25"/>
      <c r="R150" s="25"/>
      <c r="S150" s="25"/>
      <c r="T150" s="25"/>
      <c r="U150" s="25"/>
      <c r="V150" s="25"/>
    </row>
    <row r="151" spans="1:22" s="24" customFormat="1" ht="25.5" customHeight="1" outlineLevel="1" x14ac:dyDescent="0.2">
      <c r="A151" s="198"/>
      <c r="B151" s="166"/>
      <c r="C151" s="166"/>
      <c r="D151" s="169"/>
      <c r="E151" s="169"/>
      <c r="F151" s="169"/>
      <c r="G151" s="172"/>
      <c r="H151" s="74" t="s">
        <v>7</v>
      </c>
      <c r="I151" s="38">
        <v>1460.5440000000001</v>
      </c>
      <c r="J151" s="103">
        <v>0</v>
      </c>
      <c r="K151" s="73">
        <f t="shared" si="2"/>
        <v>0</v>
      </c>
      <c r="L151" s="166"/>
      <c r="M151" s="175"/>
      <c r="N151" s="25"/>
      <c r="O151" s="25"/>
      <c r="P151" s="25"/>
      <c r="Q151" s="25"/>
      <c r="R151" s="25"/>
      <c r="S151" s="25"/>
      <c r="T151" s="25"/>
      <c r="U151" s="25"/>
      <c r="V151" s="25"/>
    </row>
    <row r="152" spans="1:22" s="24" customFormat="1" ht="107.25" customHeight="1" outlineLevel="1" x14ac:dyDescent="0.2">
      <c r="A152" s="199"/>
      <c r="B152" s="167"/>
      <c r="C152" s="167"/>
      <c r="D152" s="170"/>
      <c r="E152" s="170"/>
      <c r="F152" s="170"/>
      <c r="G152" s="173"/>
      <c r="H152" s="74" t="s">
        <v>6</v>
      </c>
      <c r="I152" s="38">
        <v>76.870999999999995</v>
      </c>
      <c r="J152" s="103">
        <v>0</v>
      </c>
      <c r="K152" s="73">
        <f t="shared" si="2"/>
        <v>0</v>
      </c>
      <c r="L152" s="167"/>
      <c r="M152" s="176"/>
      <c r="N152" s="25"/>
      <c r="O152" s="25"/>
      <c r="P152" s="25"/>
      <c r="Q152" s="25"/>
      <c r="R152" s="25"/>
      <c r="S152" s="25"/>
      <c r="T152" s="25"/>
      <c r="U152" s="25"/>
      <c r="V152" s="25"/>
    </row>
    <row r="153" spans="1:22" s="24" customFormat="1" ht="25.5" customHeight="1" outlineLevel="1" x14ac:dyDescent="0.2">
      <c r="A153" s="197" t="s">
        <v>291</v>
      </c>
      <c r="B153" s="165" t="s">
        <v>308</v>
      </c>
      <c r="C153" s="165" t="s">
        <v>309</v>
      </c>
      <c r="D153" s="168">
        <v>43831</v>
      </c>
      <c r="E153" s="168">
        <v>44196</v>
      </c>
      <c r="F153" s="168">
        <v>43831</v>
      </c>
      <c r="G153" s="171">
        <v>44196</v>
      </c>
      <c r="H153" s="74" t="s">
        <v>15</v>
      </c>
      <c r="I153" s="38">
        <v>1451.6130000000001</v>
      </c>
      <c r="J153" s="103">
        <f>J154+J155</f>
        <v>1464.34664</v>
      </c>
      <c r="K153" s="73">
        <f t="shared" si="2"/>
        <v>100.87720625263069</v>
      </c>
      <c r="L153" s="165" t="s">
        <v>905</v>
      </c>
      <c r="M153" s="174" t="s">
        <v>815</v>
      </c>
      <c r="N153" s="25"/>
      <c r="O153" s="25"/>
      <c r="P153" s="25"/>
      <c r="Q153" s="25"/>
      <c r="R153" s="25"/>
      <c r="S153" s="25"/>
      <c r="T153" s="25"/>
      <c r="U153" s="25"/>
      <c r="V153" s="25"/>
    </row>
    <row r="154" spans="1:22" s="24" customFormat="1" ht="25.5" customHeight="1" outlineLevel="1" x14ac:dyDescent="0.2">
      <c r="A154" s="198"/>
      <c r="B154" s="166"/>
      <c r="C154" s="166"/>
      <c r="D154" s="169"/>
      <c r="E154" s="169"/>
      <c r="F154" s="169"/>
      <c r="G154" s="172"/>
      <c r="H154" s="74" t="s">
        <v>7</v>
      </c>
      <c r="I154" s="38">
        <v>1350</v>
      </c>
      <c r="J154" s="103">
        <v>1350</v>
      </c>
      <c r="K154" s="73">
        <f t="shared" si="2"/>
        <v>100</v>
      </c>
      <c r="L154" s="166"/>
      <c r="M154" s="175"/>
      <c r="N154" s="25"/>
      <c r="O154" s="25"/>
      <c r="P154" s="25"/>
      <c r="Q154" s="25"/>
      <c r="R154" s="25"/>
      <c r="S154" s="25"/>
      <c r="T154" s="25"/>
      <c r="U154" s="25"/>
      <c r="V154" s="25"/>
    </row>
    <row r="155" spans="1:22" s="24" customFormat="1" ht="25.5" customHeight="1" outlineLevel="1" x14ac:dyDescent="0.2">
      <c r="A155" s="199"/>
      <c r="B155" s="167"/>
      <c r="C155" s="167"/>
      <c r="D155" s="170"/>
      <c r="E155" s="170"/>
      <c r="F155" s="170"/>
      <c r="G155" s="173"/>
      <c r="H155" s="74" t="s">
        <v>6</v>
      </c>
      <c r="I155" s="38">
        <v>101.613</v>
      </c>
      <c r="J155" s="103">
        <v>114.34663999999999</v>
      </c>
      <c r="K155" s="73">
        <f t="shared" si="2"/>
        <v>112.53150679539034</v>
      </c>
      <c r="L155" s="167"/>
      <c r="M155" s="176"/>
      <c r="N155" s="25"/>
      <c r="O155" s="25"/>
      <c r="P155" s="25"/>
      <c r="Q155" s="25"/>
      <c r="R155" s="25"/>
      <c r="S155" s="25"/>
      <c r="T155" s="25"/>
      <c r="U155" s="25"/>
      <c r="V155" s="25"/>
    </row>
    <row r="156" spans="1:22" s="24" customFormat="1" ht="25.5" customHeight="1" outlineLevel="1" x14ac:dyDescent="0.2">
      <c r="A156" s="197" t="s">
        <v>292</v>
      </c>
      <c r="B156" s="165" t="s">
        <v>310</v>
      </c>
      <c r="C156" s="165" t="s">
        <v>309</v>
      </c>
      <c r="D156" s="168">
        <v>43831</v>
      </c>
      <c r="E156" s="168">
        <v>44196</v>
      </c>
      <c r="F156" s="168">
        <v>43831</v>
      </c>
      <c r="G156" s="171">
        <v>44196</v>
      </c>
      <c r="H156" s="74" t="s">
        <v>15</v>
      </c>
      <c r="I156" s="38">
        <v>26349.95</v>
      </c>
      <c r="J156" s="103">
        <f>J157+J158</f>
        <v>26081.562309999998</v>
      </c>
      <c r="K156" s="73">
        <f t="shared" si="2"/>
        <v>98.981448959106174</v>
      </c>
      <c r="L156" s="165" t="s">
        <v>906</v>
      </c>
      <c r="M156" s="174" t="s">
        <v>815</v>
      </c>
      <c r="N156" s="25"/>
      <c r="O156" s="25"/>
      <c r="P156" s="25"/>
      <c r="Q156" s="25"/>
      <c r="R156" s="25"/>
      <c r="S156" s="25"/>
      <c r="T156" s="25"/>
      <c r="U156" s="25"/>
      <c r="V156" s="25"/>
    </row>
    <row r="157" spans="1:22" s="24" customFormat="1" ht="25.5" customHeight="1" outlineLevel="1" x14ac:dyDescent="0.2">
      <c r="A157" s="198"/>
      <c r="B157" s="166"/>
      <c r="C157" s="166"/>
      <c r="D157" s="169"/>
      <c r="E157" s="169"/>
      <c r="F157" s="169"/>
      <c r="G157" s="172"/>
      <c r="H157" s="74" t="s">
        <v>7</v>
      </c>
      <c r="I157" s="38">
        <v>24505.447</v>
      </c>
      <c r="J157" s="103">
        <v>24255.852999999999</v>
      </c>
      <c r="K157" s="73">
        <f t="shared" si="2"/>
        <v>98.981475424627021</v>
      </c>
      <c r="L157" s="166"/>
      <c r="M157" s="175"/>
      <c r="N157" s="25"/>
      <c r="O157" s="25"/>
      <c r="P157" s="25"/>
      <c r="Q157" s="25"/>
      <c r="R157" s="25"/>
      <c r="S157" s="25"/>
      <c r="T157" s="25"/>
      <c r="U157" s="25"/>
      <c r="V157" s="25"/>
    </row>
    <row r="158" spans="1:22" s="24" customFormat="1" ht="25.5" customHeight="1" outlineLevel="1" x14ac:dyDescent="0.2">
      <c r="A158" s="199"/>
      <c r="B158" s="167"/>
      <c r="C158" s="167"/>
      <c r="D158" s="170"/>
      <c r="E158" s="170"/>
      <c r="F158" s="170"/>
      <c r="G158" s="173"/>
      <c r="H158" s="74" t="s">
        <v>6</v>
      </c>
      <c r="I158" s="38">
        <v>1844.4970000000001</v>
      </c>
      <c r="J158" s="103">
        <v>1825.70931</v>
      </c>
      <c r="K158" s="73">
        <f t="shared" si="2"/>
        <v>98.981419324618031</v>
      </c>
      <c r="L158" s="167"/>
      <c r="M158" s="176"/>
      <c r="N158" s="25"/>
      <c r="O158" s="25"/>
      <c r="P158" s="25"/>
      <c r="Q158" s="25"/>
      <c r="R158" s="25"/>
      <c r="S158" s="25"/>
      <c r="T158" s="25"/>
      <c r="U158" s="25"/>
      <c r="V158" s="25"/>
    </row>
    <row r="159" spans="1:22" s="24" customFormat="1" ht="25.5" customHeight="1" outlineLevel="1" x14ac:dyDescent="0.2">
      <c r="A159" s="197" t="s">
        <v>293</v>
      </c>
      <c r="B159" s="165" t="s">
        <v>814</v>
      </c>
      <c r="C159" s="165" t="s">
        <v>311</v>
      </c>
      <c r="D159" s="168">
        <v>43831</v>
      </c>
      <c r="E159" s="168">
        <v>44196</v>
      </c>
      <c r="F159" s="168">
        <v>43831</v>
      </c>
      <c r="G159" s="171">
        <v>44196</v>
      </c>
      <c r="H159" s="74" t="s">
        <v>15</v>
      </c>
      <c r="I159" s="38">
        <v>2598.1480000000001</v>
      </c>
      <c r="J159" s="103">
        <f>J160+J161</f>
        <v>2598.1479999999997</v>
      </c>
      <c r="K159" s="73">
        <f t="shared" si="2"/>
        <v>99.999999999999972</v>
      </c>
      <c r="L159" s="165" t="s">
        <v>907</v>
      </c>
      <c r="M159" s="174" t="s">
        <v>815</v>
      </c>
      <c r="N159" s="25"/>
      <c r="O159" s="25"/>
      <c r="P159" s="25"/>
      <c r="Q159" s="25"/>
      <c r="R159" s="25"/>
      <c r="S159" s="25"/>
      <c r="T159" s="25"/>
      <c r="U159" s="25"/>
      <c r="V159" s="25"/>
    </row>
    <row r="160" spans="1:22" s="24" customFormat="1" ht="25.5" customHeight="1" outlineLevel="1" x14ac:dyDescent="0.2">
      <c r="A160" s="198"/>
      <c r="B160" s="166"/>
      <c r="C160" s="166"/>
      <c r="D160" s="169"/>
      <c r="E160" s="169"/>
      <c r="F160" s="169"/>
      <c r="G160" s="172"/>
      <c r="H160" s="74" t="s">
        <v>7</v>
      </c>
      <c r="I160" s="38">
        <v>2468.2399999999998</v>
      </c>
      <c r="J160" s="103">
        <v>2468.2399999999998</v>
      </c>
      <c r="K160" s="73">
        <f t="shared" si="2"/>
        <v>100</v>
      </c>
      <c r="L160" s="166"/>
      <c r="M160" s="175"/>
      <c r="N160" s="25"/>
      <c r="O160" s="25"/>
      <c r="P160" s="25"/>
      <c r="Q160" s="25"/>
      <c r="R160" s="25"/>
      <c r="S160" s="25"/>
      <c r="T160" s="25"/>
      <c r="U160" s="25"/>
      <c r="V160" s="25"/>
    </row>
    <row r="161" spans="1:22" s="24" customFormat="1" ht="25.5" customHeight="1" outlineLevel="1" x14ac:dyDescent="0.2">
      <c r="A161" s="199"/>
      <c r="B161" s="167"/>
      <c r="C161" s="167"/>
      <c r="D161" s="170"/>
      <c r="E161" s="170"/>
      <c r="F161" s="170"/>
      <c r="G161" s="173"/>
      <c r="H161" s="74" t="s">
        <v>6</v>
      </c>
      <c r="I161" s="38">
        <v>129.90799999999999</v>
      </c>
      <c r="J161" s="103">
        <v>129.90799999999999</v>
      </c>
      <c r="K161" s="73">
        <f t="shared" si="2"/>
        <v>100</v>
      </c>
      <c r="L161" s="167"/>
      <c r="M161" s="176"/>
      <c r="N161" s="25"/>
      <c r="O161" s="25"/>
      <c r="P161" s="25"/>
      <c r="Q161" s="25"/>
      <c r="R161" s="25"/>
      <c r="S161" s="25"/>
      <c r="T161" s="25"/>
      <c r="U161" s="25"/>
      <c r="V161" s="25"/>
    </row>
    <row r="162" spans="1:22" s="24" customFormat="1" ht="25.5" customHeight="1" outlineLevel="1" x14ac:dyDescent="0.2">
      <c r="A162" s="197" t="s">
        <v>294</v>
      </c>
      <c r="B162" s="165" t="s">
        <v>312</v>
      </c>
      <c r="C162" s="165" t="s">
        <v>311</v>
      </c>
      <c r="D162" s="168">
        <v>43831</v>
      </c>
      <c r="E162" s="168">
        <v>44196</v>
      </c>
      <c r="F162" s="168">
        <v>43831</v>
      </c>
      <c r="G162" s="171">
        <v>44196</v>
      </c>
      <c r="H162" s="74" t="s">
        <v>15</v>
      </c>
      <c r="I162" s="38">
        <v>1081.4090000000001</v>
      </c>
      <c r="J162" s="103">
        <f>J163+J164</f>
        <v>1081.4089999999999</v>
      </c>
      <c r="K162" s="73">
        <f t="shared" si="2"/>
        <v>99.999999999999972</v>
      </c>
      <c r="L162" s="165" t="s">
        <v>908</v>
      </c>
      <c r="M162" s="174" t="s">
        <v>815</v>
      </c>
      <c r="N162" s="25"/>
      <c r="O162" s="25"/>
      <c r="P162" s="25"/>
      <c r="Q162" s="25"/>
      <c r="R162" s="25"/>
      <c r="S162" s="25"/>
      <c r="T162" s="25"/>
      <c r="U162" s="25"/>
      <c r="V162" s="25"/>
    </row>
    <row r="163" spans="1:22" s="24" customFormat="1" ht="25.5" customHeight="1" outlineLevel="1" x14ac:dyDescent="0.2">
      <c r="A163" s="198"/>
      <c r="B163" s="166"/>
      <c r="C163" s="166"/>
      <c r="D163" s="169"/>
      <c r="E163" s="169"/>
      <c r="F163" s="169"/>
      <c r="G163" s="172"/>
      <c r="H163" s="74" t="s">
        <v>7</v>
      </c>
      <c r="I163" s="38">
        <v>1027.338</v>
      </c>
      <c r="J163" s="103">
        <v>1027.338</v>
      </c>
      <c r="K163" s="73">
        <f t="shared" si="2"/>
        <v>100</v>
      </c>
      <c r="L163" s="166"/>
      <c r="M163" s="175"/>
      <c r="N163" s="25"/>
      <c r="O163" s="25"/>
      <c r="P163" s="25"/>
      <c r="Q163" s="25"/>
      <c r="R163" s="25"/>
      <c r="S163" s="25"/>
      <c r="T163" s="25"/>
      <c r="U163" s="25"/>
      <c r="V163" s="25"/>
    </row>
    <row r="164" spans="1:22" s="24" customFormat="1" ht="25.5" customHeight="1" outlineLevel="1" x14ac:dyDescent="0.2">
      <c r="A164" s="199"/>
      <c r="B164" s="167"/>
      <c r="C164" s="167"/>
      <c r="D164" s="170"/>
      <c r="E164" s="170"/>
      <c r="F164" s="170"/>
      <c r="G164" s="173"/>
      <c r="H164" s="74" t="s">
        <v>6</v>
      </c>
      <c r="I164" s="38">
        <v>54.070999999999998</v>
      </c>
      <c r="J164" s="103">
        <v>54.070999999999998</v>
      </c>
      <c r="K164" s="73">
        <f t="shared" si="2"/>
        <v>100</v>
      </c>
      <c r="L164" s="167"/>
      <c r="M164" s="176"/>
      <c r="N164" s="25"/>
      <c r="O164" s="25"/>
      <c r="P164" s="25"/>
      <c r="Q164" s="25"/>
      <c r="R164" s="25"/>
      <c r="S164" s="25"/>
      <c r="T164" s="25"/>
      <c r="U164" s="25"/>
      <c r="V164" s="25"/>
    </row>
    <row r="165" spans="1:22" s="24" customFormat="1" ht="25.5" customHeight="1" outlineLevel="1" x14ac:dyDescent="0.2">
      <c r="A165" s="197" t="s">
        <v>295</v>
      </c>
      <c r="B165" s="165" t="s">
        <v>313</v>
      </c>
      <c r="C165" s="165" t="s">
        <v>311</v>
      </c>
      <c r="D165" s="168">
        <v>43831</v>
      </c>
      <c r="E165" s="168">
        <v>44196</v>
      </c>
      <c r="F165" s="168">
        <v>43831</v>
      </c>
      <c r="G165" s="171">
        <v>44196</v>
      </c>
      <c r="H165" s="74" t="s">
        <v>15</v>
      </c>
      <c r="I165" s="38">
        <v>1552.8140000000001</v>
      </c>
      <c r="J165" s="103">
        <f>J166+J167</f>
        <v>1552.8140000000001</v>
      </c>
      <c r="K165" s="73">
        <f t="shared" si="2"/>
        <v>100</v>
      </c>
      <c r="L165" s="165" t="s">
        <v>909</v>
      </c>
      <c r="M165" s="174" t="s">
        <v>815</v>
      </c>
      <c r="N165" s="25"/>
      <c r="O165" s="25"/>
      <c r="P165" s="25"/>
      <c r="Q165" s="25"/>
      <c r="R165" s="25"/>
      <c r="S165" s="25"/>
      <c r="T165" s="25"/>
      <c r="U165" s="25"/>
      <c r="V165" s="25"/>
    </row>
    <row r="166" spans="1:22" s="24" customFormat="1" ht="25.5" customHeight="1" outlineLevel="1" x14ac:dyDescent="0.2">
      <c r="A166" s="198"/>
      <c r="B166" s="166"/>
      <c r="C166" s="166"/>
      <c r="D166" s="169"/>
      <c r="E166" s="169"/>
      <c r="F166" s="169"/>
      <c r="G166" s="172"/>
      <c r="H166" s="74" t="s">
        <v>7</v>
      </c>
      <c r="I166" s="38">
        <v>1475.173</v>
      </c>
      <c r="J166" s="103">
        <v>1475.173</v>
      </c>
      <c r="K166" s="73">
        <f t="shared" si="2"/>
        <v>100</v>
      </c>
      <c r="L166" s="166"/>
      <c r="M166" s="175"/>
      <c r="N166" s="25"/>
      <c r="O166" s="25"/>
      <c r="P166" s="25"/>
      <c r="Q166" s="25"/>
      <c r="R166" s="25"/>
      <c r="S166" s="25"/>
      <c r="T166" s="25"/>
      <c r="U166" s="25"/>
      <c r="V166" s="25"/>
    </row>
    <row r="167" spans="1:22" s="24" customFormat="1" ht="25.5" customHeight="1" outlineLevel="1" x14ac:dyDescent="0.2">
      <c r="A167" s="199"/>
      <c r="B167" s="167"/>
      <c r="C167" s="167"/>
      <c r="D167" s="170"/>
      <c r="E167" s="170"/>
      <c r="F167" s="170"/>
      <c r="G167" s="173"/>
      <c r="H167" s="74" t="s">
        <v>6</v>
      </c>
      <c r="I167" s="38">
        <v>77.641000000000005</v>
      </c>
      <c r="J167" s="103">
        <v>77.641000000000005</v>
      </c>
      <c r="K167" s="73">
        <f t="shared" si="2"/>
        <v>100</v>
      </c>
      <c r="L167" s="167"/>
      <c r="M167" s="176"/>
      <c r="N167" s="25"/>
      <c r="O167" s="25"/>
      <c r="P167" s="25"/>
      <c r="Q167" s="25"/>
      <c r="R167" s="25"/>
      <c r="S167" s="25"/>
      <c r="T167" s="25"/>
      <c r="U167" s="25"/>
      <c r="V167" s="25"/>
    </row>
    <row r="168" spans="1:22" s="24" customFormat="1" ht="25.5" customHeight="1" outlineLevel="1" x14ac:dyDescent="0.2">
      <c r="A168" s="197" t="s">
        <v>296</v>
      </c>
      <c r="B168" s="165" t="s">
        <v>314</v>
      </c>
      <c r="C168" s="165" t="s">
        <v>311</v>
      </c>
      <c r="D168" s="168">
        <v>43831</v>
      </c>
      <c r="E168" s="168">
        <v>44196</v>
      </c>
      <c r="F168" s="168">
        <v>43831</v>
      </c>
      <c r="G168" s="171">
        <v>44196</v>
      </c>
      <c r="H168" s="74" t="s">
        <v>15</v>
      </c>
      <c r="I168" s="38">
        <v>3808.569</v>
      </c>
      <c r="J168" s="103">
        <f>J169+J170</f>
        <v>3808.569</v>
      </c>
      <c r="K168" s="73">
        <f t="shared" si="2"/>
        <v>100</v>
      </c>
      <c r="L168" s="165" t="s">
        <v>910</v>
      </c>
      <c r="M168" s="174" t="s">
        <v>815</v>
      </c>
      <c r="N168" s="25"/>
      <c r="O168" s="25"/>
      <c r="P168" s="25"/>
      <c r="Q168" s="25"/>
      <c r="R168" s="25"/>
      <c r="S168" s="25"/>
      <c r="T168" s="25"/>
      <c r="U168" s="25"/>
      <c r="V168" s="25"/>
    </row>
    <row r="169" spans="1:22" s="24" customFormat="1" ht="25.5" customHeight="1" outlineLevel="1" x14ac:dyDescent="0.2">
      <c r="A169" s="198"/>
      <c r="B169" s="166"/>
      <c r="C169" s="166"/>
      <c r="D169" s="169"/>
      <c r="E169" s="169"/>
      <c r="F169" s="169"/>
      <c r="G169" s="172"/>
      <c r="H169" s="74" t="s">
        <v>7</v>
      </c>
      <c r="I169" s="38">
        <v>3618.14</v>
      </c>
      <c r="J169" s="103">
        <v>3618.14</v>
      </c>
      <c r="K169" s="73">
        <f t="shared" si="2"/>
        <v>100</v>
      </c>
      <c r="L169" s="166"/>
      <c r="M169" s="175"/>
      <c r="N169" s="25"/>
      <c r="O169" s="25"/>
      <c r="P169" s="25"/>
      <c r="Q169" s="25"/>
      <c r="R169" s="25"/>
      <c r="S169" s="25"/>
      <c r="T169" s="25"/>
      <c r="U169" s="25"/>
      <c r="V169" s="25"/>
    </row>
    <row r="170" spans="1:22" s="24" customFormat="1" ht="25.5" customHeight="1" outlineLevel="1" x14ac:dyDescent="0.2">
      <c r="A170" s="199"/>
      <c r="B170" s="167"/>
      <c r="C170" s="167"/>
      <c r="D170" s="170"/>
      <c r="E170" s="170"/>
      <c r="F170" s="170"/>
      <c r="G170" s="173"/>
      <c r="H170" s="74" t="s">
        <v>6</v>
      </c>
      <c r="I170" s="38">
        <v>190.429</v>
      </c>
      <c r="J170" s="103">
        <v>190.429</v>
      </c>
      <c r="K170" s="73">
        <f t="shared" si="2"/>
        <v>100</v>
      </c>
      <c r="L170" s="167"/>
      <c r="M170" s="176"/>
      <c r="N170" s="25"/>
      <c r="O170" s="25"/>
      <c r="P170" s="25"/>
      <c r="Q170" s="25"/>
      <c r="R170" s="25"/>
      <c r="S170" s="25"/>
      <c r="T170" s="25"/>
      <c r="U170" s="25"/>
      <c r="V170" s="25"/>
    </row>
    <row r="171" spans="1:22" s="24" customFormat="1" ht="25.5" customHeight="1" outlineLevel="1" x14ac:dyDescent="0.2">
      <c r="A171" s="197" t="s">
        <v>297</v>
      </c>
      <c r="B171" s="165" t="s">
        <v>315</v>
      </c>
      <c r="C171" s="165" t="s">
        <v>311</v>
      </c>
      <c r="D171" s="168">
        <v>43831</v>
      </c>
      <c r="E171" s="168">
        <v>44196</v>
      </c>
      <c r="F171" s="168">
        <v>43831</v>
      </c>
      <c r="G171" s="171">
        <v>44196</v>
      </c>
      <c r="H171" s="74" t="s">
        <v>15</v>
      </c>
      <c r="I171" s="38">
        <v>1744.325</v>
      </c>
      <c r="J171" s="103">
        <f>J172+J173</f>
        <v>1744.3249999999998</v>
      </c>
      <c r="K171" s="73">
        <f t="shared" si="2"/>
        <v>99.999999999999986</v>
      </c>
      <c r="L171" s="165" t="s">
        <v>911</v>
      </c>
      <c r="M171" s="174" t="s">
        <v>815</v>
      </c>
      <c r="N171" s="25"/>
      <c r="O171" s="25"/>
      <c r="P171" s="25"/>
      <c r="Q171" s="25"/>
      <c r="R171" s="25"/>
      <c r="S171" s="25"/>
      <c r="T171" s="25"/>
      <c r="U171" s="25"/>
      <c r="V171" s="25"/>
    </row>
    <row r="172" spans="1:22" s="24" customFormat="1" ht="25.5" customHeight="1" outlineLevel="1" x14ac:dyDescent="0.2">
      <c r="A172" s="198"/>
      <c r="B172" s="166"/>
      <c r="C172" s="166"/>
      <c r="D172" s="169"/>
      <c r="E172" s="169"/>
      <c r="F172" s="169"/>
      <c r="G172" s="172"/>
      <c r="H172" s="74" t="s">
        <v>7</v>
      </c>
      <c r="I172" s="38">
        <v>1657.1089999999999</v>
      </c>
      <c r="J172" s="103">
        <v>1657.1089999999999</v>
      </c>
      <c r="K172" s="73">
        <f t="shared" si="2"/>
        <v>100</v>
      </c>
      <c r="L172" s="166"/>
      <c r="M172" s="175"/>
      <c r="N172" s="25"/>
      <c r="O172" s="25"/>
      <c r="P172" s="25"/>
      <c r="Q172" s="25"/>
      <c r="R172" s="25"/>
      <c r="S172" s="25"/>
      <c r="T172" s="25"/>
      <c r="U172" s="25"/>
      <c r="V172" s="25"/>
    </row>
    <row r="173" spans="1:22" s="24" customFormat="1" ht="25.5" customHeight="1" outlineLevel="1" x14ac:dyDescent="0.2">
      <c r="A173" s="199"/>
      <c r="B173" s="167"/>
      <c r="C173" s="167"/>
      <c r="D173" s="170"/>
      <c r="E173" s="170"/>
      <c r="F173" s="170"/>
      <c r="G173" s="173"/>
      <c r="H173" s="74" t="s">
        <v>6</v>
      </c>
      <c r="I173" s="38">
        <v>87.215999999999994</v>
      </c>
      <c r="J173" s="103">
        <v>87.215999999999994</v>
      </c>
      <c r="K173" s="73">
        <f t="shared" si="2"/>
        <v>100</v>
      </c>
      <c r="L173" s="167"/>
      <c r="M173" s="176"/>
      <c r="N173" s="25"/>
      <c r="O173" s="25"/>
      <c r="P173" s="25"/>
      <c r="Q173" s="25"/>
      <c r="R173" s="25"/>
      <c r="S173" s="25"/>
      <c r="T173" s="25"/>
      <c r="U173" s="25"/>
      <c r="V173" s="25"/>
    </row>
    <row r="174" spans="1:22" s="24" customFormat="1" ht="25.5" customHeight="1" outlineLevel="1" x14ac:dyDescent="0.2">
      <c r="A174" s="197" t="s">
        <v>298</v>
      </c>
      <c r="B174" s="165" t="s">
        <v>316</v>
      </c>
      <c r="C174" s="165" t="s">
        <v>317</v>
      </c>
      <c r="D174" s="168">
        <v>43831</v>
      </c>
      <c r="E174" s="168">
        <v>44196</v>
      </c>
      <c r="F174" s="168">
        <v>43831</v>
      </c>
      <c r="G174" s="171">
        <v>44196</v>
      </c>
      <c r="H174" s="74" t="s">
        <v>15</v>
      </c>
      <c r="I174" s="38">
        <v>876.84199999999998</v>
      </c>
      <c r="J174" s="103">
        <f>J175+J176</f>
        <v>2245.078</v>
      </c>
      <c r="K174" s="73">
        <f t="shared" si="2"/>
        <v>256.04133926066498</v>
      </c>
      <c r="L174" s="165" t="s">
        <v>912</v>
      </c>
      <c r="M174" s="174" t="s">
        <v>815</v>
      </c>
      <c r="N174" s="25"/>
      <c r="O174" s="25"/>
      <c r="P174" s="25"/>
      <c r="Q174" s="25"/>
      <c r="R174" s="25"/>
      <c r="S174" s="25"/>
      <c r="T174" s="25"/>
      <c r="U174" s="25"/>
      <c r="V174" s="25"/>
    </row>
    <row r="175" spans="1:22" s="24" customFormat="1" ht="25.5" customHeight="1" outlineLevel="1" x14ac:dyDescent="0.2">
      <c r="A175" s="198"/>
      <c r="B175" s="166"/>
      <c r="C175" s="166"/>
      <c r="D175" s="169"/>
      <c r="E175" s="169"/>
      <c r="F175" s="169"/>
      <c r="G175" s="172"/>
      <c r="H175" s="74" t="s">
        <v>7</v>
      </c>
      <c r="I175" s="38">
        <v>833</v>
      </c>
      <c r="J175" s="103">
        <v>833</v>
      </c>
      <c r="K175" s="73">
        <f t="shared" si="2"/>
        <v>100</v>
      </c>
      <c r="L175" s="166"/>
      <c r="M175" s="175"/>
      <c r="N175" s="25"/>
      <c r="O175" s="25"/>
      <c r="P175" s="25"/>
      <c r="Q175" s="25"/>
      <c r="R175" s="25"/>
      <c r="S175" s="25"/>
      <c r="T175" s="25"/>
      <c r="U175" s="25"/>
      <c r="V175" s="25"/>
    </row>
    <row r="176" spans="1:22" s="24" customFormat="1" ht="25.5" customHeight="1" outlineLevel="1" x14ac:dyDescent="0.2">
      <c r="A176" s="199"/>
      <c r="B176" s="167"/>
      <c r="C176" s="167"/>
      <c r="D176" s="170"/>
      <c r="E176" s="170"/>
      <c r="F176" s="170"/>
      <c r="G176" s="173"/>
      <c r="H176" s="74" t="s">
        <v>6</v>
      </c>
      <c r="I176" s="38">
        <v>43.841999999999999</v>
      </c>
      <c r="J176" s="103">
        <v>1412.078</v>
      </c>
      <c r="K176" s="73">
        <f t="shared" si="2"/>
        <v>3220.8339035627937</v>
      </c>
      <c r="L176" s="167"/>
      <c r="M176" s="176"/>
      <c r="N176" s="25"/>
      <c r="O176" s="25"/>
      <c r="P176" s="25"/>
      <c r="Q176" s="25"/>
      <c r="R176" s="25"/>
      <c r="S176" s="25"/>
      <c r="T176" s="25"/>
      <c r="U176" s="25"/>
      <c r="V176" s="25"/>
    </row>
    <row r="177" spans="1:22" s="24" customFormat="1" ht="25.5" customHeight="1" outlineLevel="1" x14ac:dyDescent="0.2">
      <c r="A177" s="197" t="s">
        <v>299</v>
      </c>
      <c r="B177" s="165" t="s">
        <v>318</v>
      </c>
      <c r="C177" s="165" t="s">
        <v>319</v>
      </c>
      <c r="D177" s="168">
        <v>43831</v>
      </c>
      <c r="E177" s="168">
        <v>44196</v>
      </c>
      <c r="F177" s="168">
        <v>43831</v>
      </c>
      <c r="G177" s="171">
        <v>44196</v>
      </c>
      <c r="H177" s="74" t="s">
        <v>15</v>
      </c>
      <c r="I177" s="38">
        <v>931052.8</v>
      </c>
      <c r="J177" s="103">
        <f>J178+J179</f>
        <v>904506.04700000002</v>
      </c>
      <c r="K177" s="73">
        <f t="shared" si="2"/>
        <v>97.148738181121402</v>
      </c>
      <c r="L177" s="165" t="s">
        <v>320</v>
      </c>
      <c r="M177" s="174" t="s">
        <v>815</v>
      </c>
      <c r="N177" s="25"/>
      <c r="O177" s="25"/>
      <c r="P177" s="25"/>
      <c r="Q177" s="25"/>
      <c r="R177" s="25"/>
      <c r="S177" s="25"/>
      <c r="T177" s="25"/>
      <c r="U177" s="25"/>
      <c r="V177" s="25"/>
    </row>
    <row r="178" spans="1:22" s="24" customFormat="1" ht="25.5" customHeight="1" outlineLevel="1" x14ac:dyDescent="0.2">
      <c r="A178" s="198"/>
      <c r="B178" s="166"/>
      <c r="C178" s="166"/>
      <c r="D178" s="169"/>
      <c r="E178" s="169"/>
      <c r="F178" s="169"/>
      <c r="G178" s="172"/>
      <c r="H178" s="74" t="s">
        <v>7</v>
      </c>
      <c r="I178" s="38">
        <v>883764.2</v>
      </c>
      <c r="J178" s="103">
        <v>823646.96799999999</v>
      </c>
      <c r="K178" s="73">
        <f t="shared" si="2"/>
        <v>93.197593656769541</v>
      </c>
      <c r="L178" s="166"/>
      <c r="M178" s="175"/>
      <c r="N178" s="25"/>
      <c r="O178" s="25"/>
      <c r="P178" s="25"/>
      <c r="Q178" s="25"/>
      <c r="R178" s="25"/>
      <c r="S178" s="25"/>
      <c r="T178" s="25"/>
      <c r="U178" s="25"/>
      <c r="V178" s="25"/>
    </row>
    <row r="179" spans="1:22" s="24" customFormat="1" ht="25.5" customHeight="1" outlineLevel="1" x14ac:dyDescent="0.2">
      <c r="A179" s="199"/>
      <c r="B179" s="167"/>
      <c r="C179" s="167"/>
      <c r="D179" s="170"/>
      <c r="E179" s="170"/>
      <c r="F179" s="170"/>
      <c r="G179" s="173"/>
      <c r="H179" s="74" t="s">
        <v>6</v>
      </c>
      <c r="I179" s="38">
        <v>47288.6</v>
      </c>
      <c r="J179" s="103">
        <v>80859.078999999998</v>
      </c>
      <c r="K179" s="73">
        <f t="shared" si="2"/>
        <v>170.99063833566652</v>
      </c>
      <c r="L179" s="167"/>
      <c r="M179" s="176"/>
      <c r="N179" s="25"/>
      <c r="O179" s="25"/>
      <c r="P179" s="25"/>
      <c r="Q179" s="25"/>
      <c r="R179" s="25"/>
      <c r="S179" s="25"/>
      <c r="T179" s="25"/>
      <c r="U179" s="25"/>
      <c r="V179" s="25"/>
    </row>
    <row r="180" spans="1:22" s="24" customFormat="1" ht="25.5" customHeight="1" outlineLevel="1" x14ac:dyDescent="0.2">
      <c r="A180" s="197" t="s">
        <v>300</v>
      </c>
      <c r="B180" s="165" t="s">
        <v>321</v>
      </c>
      <c r="C180" s="165" t="s">
        <v>322</v>
      </c>
      <c r="D180" s="168">
        <v>43831</v>
      </c>
      <c r="E180" s="168">
        <v>44196</v>
      </c>
      <c r="F180" s="168">
        <v>43831</v>
      </c>
      <c r="G180" s="171">
        <v>44196</v>
      </c>
      <c r="H180" s="74" t="s">
        <v>15</v>
      </c>
      <c r="I180" s="38">
        <v>31562.574000000001</v>
      </c>
      <c r="J180" s="103">
        <f>J181+J182</f>
        <v>31562.574000000001</v>
      </c>
      <c r="K180" s="73">
        <f t="shared" si="2"/>
        <v>100</v>
      </c>
      <c r="L180" s="165" t="s">
        <v>323</v>
      </c>
      <c r="M180" s="174" t="s">
        <v>815</v>
      </c>
      <c r="N180" s="25"/>
      <c r="O180" s="25"/>
      <c r="P180" s="25"/>
      <c r="Q180" s="25"/>
      <c r="R180" s="25"/>
      <c r="S180" s="25"/>
      <c r="T180" s="25"/>
      <c r="U180" s="25"/>
      <c r="V180" s="25"/>
    </row>
    <row r="181" spans="1:22" s="24" customFormat="1" ht="25.5" customHeight="1" outlineLevel="1" x14ac:dyDescent="0.2">
      <c r="A181" s="198"/>
      <c r="B181" s="166"/>
      <c r="C181" s="166"/>
      <c r="D181" s="169"/>
      <c r="E181" s="169"/>
      <c r="F181" s="169"/>
      <c r="G181" s="172"/>
      <c r="H181" s="74" t="s">
        <v>7</v>
      </c>
      <c r="I181" s="38">
        <v>29580.400000000001</v>
      </c>
      <c r="J181" s="103">
        <v>29580.400000000001</v>
      </c>
      <c r="K181" s="73">
        <f t="shared" si="2"/>
        <v>100</v>
      </c>
      <c r="L181" s="166"/>
      <c r="M181" s="175"/>
      <c r="N181" s="25"/>
      <c r="O181" s="25"/>
      <c r="P181" s="25"/>
      <c r="Q181" s="25"/>
      <c r="R181" s="25"/>
      <c r="S181" s="25"/>
      <c r="T181" s="25"/>
      <c r="U181" s="25"/>
      <c r="V181" s="25"/>
    </row>
    <row r="182" spans="1:22" s="24" customFormat="1" ht="54" customHeight="1" outlineLevel="1" x14ac:dyDescent="0.2">
      <c r="A182" s="199"/>
      <c r="B182" s="167"/>
      <c r="C182" s="167"/>
      <c r="D182" s="170"/>
      <c r="E182" s="170"/>
      <c r="F182" s="170"/>
      <c r="G182" s="173"/>
      <c r="H182" s="74" t="s">
        <v>6</v>
      </c>
      <c r="I182" s="38">
        <v>1982.174</v>
      </c>
      <c r="J182" s="103">
        <v>1982.174</v>
      </c>
      <c r="K182" s="73">
        <f t="shared" si="2"/>
        <v>100</v>
      </c>
      <c r="L182" s="167"/>
      <c r="M182" s="176"/>
      <c r="N182" s="25"/>
      <c r="O182" s="25"/>
      <c r="P182" s="25"/>
      <c r="Q182" s="25"/>
      <c r="R182" s="25"/>
      <c r="S182" s="25"/>
      <c r="T182" s="25"/>
      <c r="U182" s="25"/>
      <c r="V182" s="25"/>
    </row>
    <row r="183" spans="1:22" s="24" customFormat="1" ht="25.5" customHeight="1" outlineLevel="1" x14ac:dyDescent="0.2">
      <c r="A183" s="197" t="s">
        <v>301</v>
      </c>
      <c r="B183" s="165" t="s">
        <v>324</v>
      </c>
      <c r="C183" s="165" t="s">
        <v>325</v>
      </c>
      <c r="D183" s="168">
        <v>43831</v>
      </c>
      <c r="E183" s="168">
        <v>44196</v>
      </c>
      <c r="F183" s="168">
        <v>43831</v>
      </c>
      <c r="G183" s="171"/>
      <c r="H183" s="74" t="s">
        <v>15</v>
      </c>
      <c r="I183" s="38">
        <v>1053.26</v>
      </c>
      <c r="J183" s="103">
        <v>0</v>
      </c>
      <c r="K183" s="73">
        <f t="shared" ref="K183:K184" si="3">J183/I183*100</f>
        <v>0</v>
      </c>
      <c r="L183" s="165" t="s">
        <v>913</v>
      </c>
      <c r="M183" s="174" t="s">
        <v>856</v>
      </c>
      <c r="N183" s="25"/>
      <c r="O183" s="25"/>
      <c r="P183" s="25"/>
      <c r="Q183" s="25"/>
      <c r="R183" s="25"/>
      <c r="S183" s="25"/>
      <c r="T183" s="25"/>
      <c r="U183" s="25"/>
      <c r="V183" s="25"/>
    </row>
    <row r="184" spans="1:22" s="24" customFormat="1" ht="25.5" customHeight="1" outlineLevel="1" x14ac:dyDescent="0.2">
      <c r="A184" s="199"/>
      <c r="B184" s="167"/>
      <c r="C184" s="167"/>
      <c r="D184" s="169"/>
      <c r="E184" s="169"/>
      <c r="F184" s="169"/>
      <c r="G184" s="172"/>
      <c r="H184" s="74" t="s">
        <v>7</v>
      </c>
      <c r="I184" s="38">
        <v>1053.26</v>
      </c>
      <c r="J184" s="103">
        <v>0</v>
      </c>
      <c r="K184" s="73">
        <f t="shared" si="3"/>
        <v>0</v>
      </c>
      <c r="L184" s="167"/>
      <c r="M184" s="175"/>
      <c r="N184" s="25"/>
      <c r="O184" s="25"/>
      <c r="P184" s="25"/>
      <c r="Q184" s="25"/>
      <c r="R184" s="25"/>
      <c r="S184" s="25"/>
      <c r="T184" s="25"/>
      <c r="U184" s="25"/>
      <c r="V184" s="25"/>
    </row>
    <row r="185" spans="1:22" s="24" customFormat="1" ht="85.5" customHeight="1" outlineLevel="1" x14ac:dyDescent="0.2">
      <c r="A185" s="199" t="s">
        <v>102</v>
      </c>
      <c r="B185" s="167" t="s">
        <v>68</v>
      </c>
      <c r="C185" s="167" t="s">
        <v>167</v>
      </c>
      <c r="D185" s="171">
        <v>43831</v>
      </c>
      <c r="E185" s="171">
        <v>44196</v>
      </c>
      <c r="F185" s="171">
        <v>43831</v>
      </c>
      <c r="G185" s="171"/>
      <c r="H185" s="71" t="s">
        <v>15</v>
      </c>
      <c r="I185" s="145">
        <f>I186+I187</f>
        <v>315649.19</v>
      </c>
      <c r="J185" s="145">
        <f>J186+J187</f>
        <v>292374.30193000002</v>
      </c>
      <c r="K185" s="37">
        <f t="shared" si="2"/>
        <v>92.626343165968521</v>
      </c>
      <c r="L185" s="167"/>
      <c r="M185" s="174"/>
      <c r="N185" s="25"/>
      <c r="O185" s="25"/>
      <c r="P185" s="25"/>
      <c r="Q185" s="25"/>
      <c r="R185" s="25"/>
      <c r="S185" s="25"/>
      <c r="T185" s="25"/>
      <c r="U185" s="25"/>
      <c r="V185" s="25"/>
    </row>
    <row r="186" spans="1:22" s="24" customFormat="1" ht="26.25" customHeight="1" outlineLevel="1" x14ac:dyDescent="0.2">
      <c r="A186" s="205"/>
      <c r="B186" s="191"/>
      <c r="C186" s="191"/>
      <c r="D186" s="172"/>
      <c r="E186" s="172"/>
      <c r="F186" s="172"/>
      <c r="G186" s="172"/>
      <c r="H186" s="75" t="s">
        <v>7</v>
      </c>
      <c r="I186" s="38">
        <v>312297</v>
      </c>
      <c r="J186" s="103">
        <v>287004.23300000001</v>
      </c>
      <c r="K186" s="73">
        <f t="shared" si="2"/>
        <v>91.901053484343436</v>
      </c>
      <c r="L186" s="191"/>
      <c r="M186" s="175"/>
      <c r="N186" s="25"/>
      <c r="O186" s="25"/>
      <c r="P186" s="25"/>
      <c r="Q186" s="25"/>
      <c r="R186" s="25"/>
      <c r="S186" s="25"/>
      <c r="T186" s="25"/>
      <c r="U186" s="25"/>
      <c r="V186" s="25"/>
    </row>
    <row r="187" spans="1:22" s="24" customFormat="1" ht="24.75" customHeight="1" outlineLevel="1" x14ac:dyDescent="0.2">
      <c r="A187" s="205"/>
      <c r="B187" s="191"/>
      <c r="C187" s="191"/>
      <c r="D187" s="173"/>
      <c r="E187" s="173"/>
      <c r="F187" s="173"/>
      <c r="G187" s="173"/>
      <c r="H187" s="75" t="s">
        <v>6</v>
      </c>
      <c r="I187" s="38">
        <v>3352.19</v>
      </c>
      <c r="J187" s="103">
        <v>5370.0689300000004</v>
      </c>
      <c r="K187" s="73">
        <f t="shared" si="2"/>
        <v>160.19584003293369</v>
      </c>
      <c r="L187" s="191"/>
      <c r="M187" s="176"/>
      <c r="N187" s="25"/>
      <c r="O187" s="25"/>
      <c r="P187" s="25"/>
      <c r="Q187" s="25"/>
      <c r="R187" s="25"/>
      <c r="S187" s="25"/>
      <c r="T187" s="25"/>
      <c r="U187" s="25"/>
      <c r="V187" s="25"/>
    </row>
    <row r="188" spans="1:22" s="24" customFormat="1" ht="24.75" customHeight="1" outlineLevel="1" x14ac:dyDescent="0.2">
      <c r="A188" s="197" t="s">
        <v>326</v>
      </c>
      <c r="B188" s="165" t="s">
        <v>390</v>
      </c>
      <c r="C188" s="165" t="s">
        <v>391</v>
      </c>
      <c r="D188" s="168">
        <v>43831</v>
      </c>
      <c r="E188" s="168">
        <v>44196</v>
      </c>
      <c r="F188" s="168">
        <v>43831</v>
      </c>
      <c r="G188" s="171">
        <v>44196</v>
      </c>
      <c r="H188" s="74" t="s">
        <v>15</v>
      </c>
      <c r="I188" s="38">
        <v>3826.76</v>
      </c>
      <c r="J188" s="109">
        <v>3826.76</v>
      </c>
      <c r="K188" s="73">
        <f t="shared" si="2"/>
        <v>100</v>
      </c>
      <c r="L188" s="165" t="s">
        <v>914</v>
      </c>
      <c r="M188" s="174" t="s">
        <v>815</v>
      </c>
      <c r="N188" s="25"/>
      <c r="O188" s="25"/>
      <c r="P188" s="25"/>
      <c r="Q188" s="25"/>
      <c r="R188" s="25"/>
      <c r="S188" s="25"/>
      <c r="T188" s="25"/>
      <c r="U188" s="25"/>
      <c r="V188" s="25"/>
    </row>
    <row r="189" spans="1:22" s="24" customFormat="1" ht="24.75" customHeight="1" outlineLevel="1" x14ac:dyDescent="0.2">
      <c r="A189" s="198"/>
      <c r="B189" s="166"/>
      <c r="C189" s="166"/>
      <c r="D189" s="169"/>
      <c r="E189" s="169"/>
      <c r="F189" s="169"/>
      <c r="G189" s="172"/>
      <c r="H189" s="74" t="s">
        <v>7</v>
      </c>
      <c r="I189" s="38">
        <v>3788.4929999999999</v>
      </c>
      <c r="J189" s="109">
        <v>3788.1930000000002</v>
      </c>
      <c r="K189" s="73">
        <f t="shared" si="2"/>
        <v>99.992081284035635</v>
      </c>
      <c r="L189" s="166"/>
      <c r="M189" s="175"/>
      <c r="N189" s="25"/>
      <c r="O189" s="25"/>
      <c r="P189" s="25"/>
      <c r="Q189" s="25"/>
      <c r="R189" s="25"/>
      <c r="S189" s="25"/>
      <c r="T189" s="25"/>
      <c r="U189" s="25"/>
      <c r="V189" s="25"/>
    </row>
    <row r="190" spans="1:22" s="24" customFormat="1" ht="24.75" customHeight="1" outlineLevel="1" x14ac:dyDescent="0.2">
      <c r="A190" s="199"/>
      <c r="B190" s="167"/>
      <c r="C190" s="167"/>
      <c r="D190" s="170"/>
      <c r="E190" s="170"/>
      <c r="F190" s="170"/>
      <c r="G190" s="173"/>
      <c r="H190" s="74" t="s">
        <v>6</v>
      </c>
      <c r="I190" s="38">
        <v>38.267000000000003</v>
      </c>
      <c r="J190" s="109">
        <v>38.267000000000003</v>
      </c>
      <c r="K190" s="73">
        <f t="shared" si="2"/>
        <v>100</v>
      </c>
      <c r="L190" s="167"/>
      <c r="M190" s="176"/>
      <c r="N190" s="25"/>
      <c r="O190" s="25"/>
      <c r="P190" s="25"/>
      <c r="Q190" s="25"/>
      <c r="R190" s="25"/>
      <c r="S190" s="25"/>
      <c r="T190" s="25"/>
      <c r="U190" s="25"/>
      <c r="V190" s="25"/>
    </row>
    <row r="191" spans="1:22" s="24" customFormat="1" ht="24.75" customHeight="1" outlineLevel="1" x14ac:dyDescent="0.2">
      <c r="A191" s="197" t="s">
        <v>327</v>
      </c>
      <c r="B191" s="165" t="s">
        <v>392</v>
      </c>
      <c r="C191" s="165" t="s">
        <v>391</v>
      </c>
      <c r="D191" s="168">
        <v>43831</v>
      </c>
      <c r="E191" s="168">
        <v>44196</v>
      </c>
      <c r="F191" s="168">
        <v>43831</v>
      </c>
      <c r="G191" s="171">
        <v>44196</v>
      </c>
      <c r="H191" s="74" t="s">
        <v>15</v>
      </c>
      <c r="I191" s="38">
        <v>4281.9859999999999</v>
      </c>
      <c r="J191" s="109">
        <v>4281.9859999999999</v>
      </c>
      <c r="K191" s="73">
        <f t="shared" si="2"/>
        <v>100</v>
      </c>
      <c r="L191" s="165" t="s">
        <v>899</v>
      </c>
      <c r="M191" s="174" t="s">
        <v>815</v>
      </c>
      <c r="N191" s="25"/>
      <c r="O191" s="25"/>
      <c r="P191" s="25"/>
      <c r="Q191" s="25"/>
      <c r="R191" s="25"/>
      <c r="S191" s="25"/>
      <c r="T191" s="25"/>
      <c r="U191" s="25"/>
      <c r="V191" s="25"/>
    </row>
    <row r="192" spans="1:22" s="24" customFormat="1" ht="24.75" customHeight="1" outlineLevel="1" x14ac:dyDescent="0.2">
      <c r="A192" s="198"/>
      <c r="B192" s="166"/>
      <c r="C192" s="166"/>
      <c r="D192" s="169"/>
      <c r="E192" s="169"/>
      <c r="F192" s="169"/>
      <c r="G192" s="172"/>
      <c r="H192" s="74" t="s">
        <v>7</v>
      </c>
      <c r="I192" s="38">
        <v>4239.1660000000002</v>
      </c>
      <c r="J192" s="109">
        <v>4239.1660000000002</v>
      </c>
      <c r="K192" s="73">
        <f t="shared" si="2"/>
        <v>100</v>
      </c>
      <c r="L192" s="166"/>
      <c r="M192" s="175"/>
      <c r="N192" s="25"/>
      <c r="O192" s="25"/>
      <c r="P192" s="25"/>
      <c r="Q192" s="25"/>
      <c r="R192" s="25"/>
      <c r="S192" s="25"/>
      <c r="T192" s="25"/>
      <c r="U192" s="25"/>
      <c r="V192" s="25"/>
    </row>
    <row r="193" spans="1:22" s="24" customFormat="1" ht="24.75" customHeight="1" outlineLevel="1" x14ac:dyDescent="0.2">
      <c r="A193" s="199"/>
      <c r="B193" s="167"/>
      <c r="C193" s="167"/>
      <c r="D193" s="170"/>
      <c r="E193" s="170"/>
      <c r="F193" s="170"/>
      <c r="G193" s="173"/>
      <c r="H193" s="74" t="s">
        <v>6</v>
      </c>
      <c r="I193" s="38">
        <v>42.82</v>
      </c>
      <c r="J193" s="109">
        <v>42.82</v>
      </c>
      <c r="K193" s="73">
        <f t="shared" si="2"/>
        <v>100</v>
      </c>
      <c r="L193" s="167"/>
      <c r="M193" s="176"/>
      <c r="N193" s="25"/>
      <c r="O193" s="25"/>
      <c r="P193" s="25"/>
      <c r="Q193" s="25"/>
      <c r="R193" s="25"/>
      <c r="S193" s="25"/>
      <c r="T193" s="25"/>
      <c r="U193" s="25"/>
      <c r="V193" s="25"/>
    </row>
    <row r="194" spans="1:22" s="24" customFormat="1" ht="24.75" customHeight="1" outlineLevel="1" x14ac:dyDescent="0.2">
      <c r="A194" s="197" t="s">
        <v>328</v>
      </c>
      <c r="B194" s="165" t="s">
        <v>393</v>
      </c>
      <c r="C194" s="165" t="s">
        <v>391</v>
      </c>
      <c r="D194" s="168">
        <v>43831</v>
      </c>
      <c r="E194" s="168">
        <v>44196</v>
      </c>
      <c r="F194" s="168">
        <v>43831</v>
      </c>
      <c r="G194" s="171">
        <v>44196</v>
      </c>
      <c r="H194" s="74" t="s">
        <v>15</v>
      </c>
      <c r="I194" s="38">
        <v>311.27999999999997</v>
      </c>
      <c r="J194" s="109">
        <v>311.27999999999997</v>
      </c>
      <c r="K194" s="73">
        <f t="shared" si="2"/>
        <v>100</v>
      </c>
      <c r="L194" s="165" t="s">
        <v>915</v>
      </c>
      <c r="M194" s="174" t="s">
        <v>815</v>
      </c>
      <c r="N194" s="25"/>
      <c r="O194" s="25"/>
      <c r="P194" s="25"/>
      <c r="Q194" s="25"/>
      <c r="R194" s="25"/>
      <c r="S194" s="25"/>
      <c r="T194" s="25"/>
      <c r="U194" s="25"/>
      <c r="V194" s="25"/>
    </row>
    <row r="195" spans="1:22" s="24" customFormat="1" ht="24.75" customHeight="1" outlineLevel="1" x14ac:dyDescent="0.2">
      <c r="A195" s="198"/>
      <c r="B195" s="166"/>
      <c r="C195" s="166"/>
      <c r="D195" s="169"/>
      <c r="E195" s="169"/>
      <c r="F195" s="169"/>
      <c r="G195" s="172"/>
      <c r="H195" s="74" t="s">
        <v>7</v>
      </c>
      <c r="I195" s="38">
        <v>308.17200000000003</v>
      </c>
      <c r="J195" s="109">
        <v>308.17200000000003</v>
      </c>
      <c r="K195" s="73">
        <f t="shared" si="2"/>
        <v>100</v>
      </c>
      <c r="L195" s="166"/>
      <c r="M195" s="175"/>
      <c r="N195" s="25"/>
      <c r="O195" s="25"/>
      <c r="P195" s="25"/>
      <c r="Q195" s="25"/>
      <c r="R195" s="25"/>
      <c r="S195" s="25"/>
      <c r="T195" s="25"/>
      <c r="U195" s="25"/>
      <c r="V195" s="25"/>
    </row>
    <row r="196" spans="1:22" s="24" customFormat="1" ht="24.75" customHeight="1" outlineLevel="1" x14ac:dyDescent="0.2">
      <c r="A196" s="199"/>
      <c r="B196" s="167"/>
      <c r="C196" s="167"/>
      <c r="D196" s="170"/>
      <c r="E196" s="170"/>
      <c r="F196" s="170"/>
      <c r="G196" s="173"/>
      <c r="H196" s="74" t="s">
        <v>6</v>
      </c>
      <c r="I196" s="38">
        <v>3.113</v>
      </c>
      <c r="J196" s="109">
        <v>3.113</v>
      </c>
      <c r="K196" s="73">
        <f t="shared" si="2"/>
        <v>100</v>
      </c>
      <c r="L196" s="167"/>
      <c r="M196" s="176"/>
      <c r="N196" s="25"/>
      <c r="O196" s="25"/>
      <c r="P196" s="25"/>
      <c r="Q196" s="25"/>
      <c r="R196" s="25"/>
      <c r="S196" s="25"/>
      <c r="T196" s="25"/>
      <c r="U196" s="25"/>
      <c r="V196" s="25"/>
    </row>
    <row r="197" spans="1:22" s="24" customFormat="1" ht="24.75" customHeight="1" outlineLevel="1" x14ac:dyDescent="0.2">
      <c r="A197" s="197" t="s">
        <v>329</v>
      </c>
      <c r="B197" s="165" t="s">
        <v>394</v>
      </c>
      <c r="C197" s="165" t="s">
        <v>391</v>
      </c>
      <c r="D197" s="168">
        <v>43831</v>
      </c>
      <c r="E197" s="168">
        <v>44196</v>
      </c>
      <c r="F197" s="168">
        <v>43831</v>
      </c>
      <c r="G197" s="171">
        <v>44196</v>
      </c>
      <c r="H197" s="74" t="s">
        <v>15</v>
      </c>
      <c r="I197" s="38">
        <v>2662.58</v>
      </c>
      <c r="J197" s="109">
        <v>2662.58</v>
      </c>
      <c r="K197" s="73">
        <f t="shared" si="2"/>
        <v>100</v>
      </c>
      <c r="L197" s="165" t="s">
        <v>916</v>
      </c>
      <c r="M197" s="174" t="s">
        <v>815</v>
      </c>
      <c r="N197" s="25"/>
      <c r="O197" s="25"/>
      <c r="P197" s="25"/>
      <c r="Q197" s="25"/>
      <c r="R197" s="25"/>
      <c r="S197" s="25"/>
      <c r="T197" s="25"/>
      <c r="U197" s="25"/>
      <c r="V197" s="25"/>
    </row>
    <row r="198" spans="1:22" s="24" customFormat="1" ht="24.75" customHeight="1" outlineLevel="1" x14ac:dyDescent="0.2">
      <c r="A198" s="198"/>
      <c r="B198" s="166"/>
      <c r="C198" s="166"/>
      <c r="D198" s="169"/>
      <c r="E198" s="169"/>
      <c r="F198" s="169"/>
      <c r="G198" s="172"/>
      <c r="H198" s="74" t="s">
        <v>7</v>
      </c>
      <c r="I198" s="38">
        <v>2635.9459999999999</v>
      </c>
      <c r="J198" s="109">
        <v>2635.9459999999999</v>
      </c>
      <c r="K198" s="73">
        <f t="shared" si="2"/>
        <v>100</v>
      </c>
      <c r="L198" s="166"/>
      <c r="M198" s="175"/>
      <c r="N198" s="25"/>
      <c r="O198" s="25"/>
      <c r="P198" s="25"/>
      <c r="Q198" s="25"/>
      <c r="R198" s="25"/>
      <c r="S198" s="25"/>
      <c r="T198" s="25"/>
      <c r="U198" s="25"/>
      <c r="V198" s="25"/>
    </row>
    <row r="199" spans="1:22" s="24" customFormat="1" ht="24.75" customHeight="1" outlineLevel="1" x14ac:dyDescent="0.2">
      <c r="A199" s="199"/>
      <c r="B199" s="167"/>
      <c r="C199" s="167"/>
      <c r="D199" s="170"/>
      <c r="E199" s="170"/>
      <c r="F199" s="170"/>
      <c r="G199" s="173"/>
      <c r="H199" s="74" t="s">
        <v>6</v>
      </c>
      <c r="I199" s="38">
        <v>26.626000000000001</v>
      </c>
      <c r="J199" s="109">
        <v>26.626000000000001</v>
      </c>
      <c r="K199" s="73">
        <f t="shared" si="2"/>
        <v>100</v>
      </c>
      <c r="L199" s="167"/>
      <c r="M199" s="176"/>
      <c r="N199" s="25"/>
      <c r="O199" s="25"/>
      <c r="P199" s="25"/>
      <c r="Q199" s="25"/>
      <c r="R199" s="25"/>
      <c r="S199" s="25"/>
      <c r="T199" s="25"/>
      <c r="U199" s="25"/>
      <c r="V199" s="25"/>
    </row>
    <row r="200" spans="1:22" s="24" customFormat="1" ht="24.75" customHeight="1" outlineLevel="1" x14ac:dyDescent="0.2">
      <c r="A200" s="197" t="s">
        <v>330</v>
      </c>
      <c r="B200" s="165" t="s">
        <v>395</v>
      </c>
      <c r="C200" s="165" t="s">
        <v>391</v>
      </c>
      <c r="D200" s="168">
        <v>43831</v>
      </c>
      <c r="E200" s="168">
        <v>44196</v>
      </c>
      <c r="F200" s="168">
        <v>43831</v>
      </c>
      <c r="G200" s="171">
        <v>44196</v>
      </c>
      <c r="H200" s="74" t="s">
        <v>15</v>
      </c>
      <c r="I200" s="38">
        <v>1664.51</v>
      </c>
      <c r="J200" s="109">
        <v>1664.51</v>
      </c>
      <c r="K200" s="73">
        <f t="shared" si="2"/>
        <v>100</v>
      </c>
      <c r="L200" s="165" t="s">
        <v>917</v>
      </c>
      <c r="M200" s="174" t="s">
        <v>815</v>
      </c>
      <c r="N200" s="25"/>
      <c r="O200" s="25"/>
      <c r="P200" s="25"/>
      <c r="Q200" s="25"/>
      <c r="R200" s="25"/>
      <c r="S200" s="25"/>
      <c r="T200" s="25"/>
      <c r="U200" s="25"/>
      <c r="V200" s="25"/>
    </row>
    <row r="201" spans="1:22" s="24" customFormat="1" ht="24.75" customHeight="1" outlineLevel="1" x14ac:dyDescent="0.2">
      <c r="A201" s="198"/>
      <c r="B201" s="166"/>
      <c r="C201" s="166"/>
      <c r="D201" s="169"/>
      <c r="E201" s="169"/>
      <c r="F201" s="169"/>
      <c r="G201" s="172"/>
      <c r="H201" s="74" t="s">
        <v>7</v>
      </c>
      <c r="I201" s="38">
        <v>1647.857</v>
      </c>
      <c r="J201" s="109">
        <v>1647.857</v>
      </c>
      <c r="K201" s="73">
        <f t="shared" si="2"/>
        <v>100</v>
      </c>
      <c r="L201" s="166"/>
      <c r="M201" s="175"/>
      <c r="N201" s="25"/>
      <c r="O201" s="25"/>
      <c r="P201" s="25"/>
      <c r="Q201" s="25"/>
      <c r="R201" s="25"/>
      <c r="S201" s="25"/>
      <c r="T201" s="25"/>
      <c r="U201" s="25"/>
      <c r="V201" s="25"/>
    </row>
    <row r="202" spans="1:22" s="24" customFormat="1" ht="24.75" customHeight="1" outlineLevel="1" x14ac:dyDescent="0.2">
      <c r="A202" s="199"/>
      <c r="B202" s="167"/>
      <c r="C202" s="167"/>
      <c r="D202" s="170"/>
      <c r="E202" s="170"/>
      <c r="F202" s="170"/>
      <c r="G202" s="173"/>
      <c r="H202" s="74" t="s">
        <v>6</v>
      </c>
      <c r="I202" s="38">
        <v>16.645</v>
      </c>
      <c r="J202" s="109">
        <v>16.645</v>
      </c>
      <c r="K202" s="73">
        <f t="shared" si="2"/>
        <v>100</v>
      </c>
      <c r="L202" s="167"/>
      <c r="M202" s="176"/>
      <c r="N202" s="25"/>
      <c r="O202" s="25"/>
      <c r="P202" s="25"/>
      <c r="Q202" s="25"/>
      <c r="R202" s="25"/>
      <c r="S202" s="25"/>
      <c r="T202" s="25"/>
      <c r="U202" s="25"/>
      <c r="V202" s="25"/>
    </row>
    <row r="203" spans="1:22" s="24" customFormat="1" ht="24.75" customHeight="1" outlineLevel="1" x14ac:dyDescent="0.2">
      <c r="A203" s="197" t="s">
        <v>331</v>
      </c>
      <c r="B203" s="165" t="s">
        <v>396</v>
      </c>
      <c r="C203" s="165" t="s">
        <v>391</v>
      </c>
      <c r="D203" s="168">
        <v>43831</v>
      </c>
      <c r="E203" s="168">
        <v>44196</v>
      </c>
      <c r="F203" s="168"/>
      <c r="G203" s="171"/>
      <c r="H203" s="74" t="s">
        <v>15</v>
      </c>
      <c r="I203" s="38">
        <v>1652.895</v>
      </c>
      <c r="J203" s="109">
        <v>0</v>
      </c>
      <c r="K203" s="73">
        <f t="shared" si="2"/>
        <v>0</v>
      </c>
      <c r="L203" s="165" t="s">
        <v>918</v>
      </c>
      <c r="M203" s="174" t="s">
        <v>856</v>
      </c>
      <c r="N203" s="25"/>
      <c r="O203" s="25"/>
      <c r="P203" s="25"/>
      <c r="Q203" s="25"/>
      <c r="R203" s="25"/>
      <c r="S203" s="25"/>
      <c r="T203" s="25"/>
      <c r="U203" s="25"/>
      <c r="V203" s="25"/>
    </row>
    <row r="204" spans="1:22" s="24" customFormat="1" ht="24.75" customHeight="1" outlineLevel="1" x14ac:dyDescent="0.2">
      <c r="A204" s="198"/>
      <c r="B204" s="166"/>
      <c r="C204" s="166"/>
      <c r="D204" s="169"/>
      <c r="E204" s="169"/>
      <c r="F204" s="169"/>
      <c r="G204" s="172"/>
      <c r="H204" s="74" t="s">
        <v>7</v>
      </c>
      <c r="I204" s="38">
        <v>1636.366</v>
      </c>
      <c r="J204" s="109">
        <v>0</v>
      </c>
      <c r="K204" s="73">
        <f t="shared" si="2"/>
        <v>0</v>
      </c>
      <c r="L204" s="166"/>
      <c r="M204" s="175"/>
      <c r="N204" s="25"/>
      <c r="O204" s="25"/>
      <c r="P204" s="25"/>
      <c r="Q204" s="25"/>
      <c r="R204" s="25"/>
      <c r="S204" s="25"/>
      <c r="T204" s="25"/>
      <c r="U204" s="25"/>
      <c r="V204" s="25"/>
    </row>
    <row r="205" spans="1:22" s="24" customFormat="1" ht="107.25" customHeight="1" outlineLevel="1" x14ac:dyDescent="0.2">
      <c r="A205" s="199"/>
      <c r="B205" s="167"/>
      <c r="C205" s="167"/>
      <c r="D205" s="170"/>
      <c r="E205" s="170"/>
      <c r="F205" s="170"/>
      <c r="G205" s="173"/>
      <c r="H205" s="74" t="s">
        <v>6</v>
      </c>
      <c r="I205" s="38">
        <v>16.529</v>
      </c>
      <c r="J205" s="109">
        <v>0</v>
      </c>
      <c r="K205" s="73">
        <f t="shared" si="2"/>
        <v>0</v>
      </c>
      <c r="L205" s="167"/>
      <c r="M205" s="176"/>
      <c r="N205" s="25"/>
      <c r="O205" s="25"/>
      <c r="P205" s="25"/>
      <c r="Q205" s="25"/>
      <c r="R205" s="25"/>
      <c r="S205" s="25"/>
      <c r="T205" s="25"/>
      <c r="U205" s="25"/>
      <c r="V205" s="25"/>
    </row>
    <row r="206" spans="1:22" s="24" customFormat="1" ht="24.75" customHeight="1" outlineLevel="1" x14ac:dyDescent="0.2">
      <c r="A206" s="197" t="s">
        <v>332</v>
      </c>
      <c r="B206" s="165" t="s">
        <v>818</v>
      </c>
      <c r="C206" s="165" t="s">
        <v>397</v>
      </c>
      <c r="D206" s="168">
        <v>43831</v>
      </c>
      <c r="E206" s="168">
        <v>44196</v>
      </c>
      <c r="F206" s="168">
        <v>43831</v>
      </c>
      <c r="G206" s="171">
        <v>44196</v>
      </c>
      <c r="H206" s="74" t="s">
        <v>15</v>
      </c>
      <c r="I206" s="38">
        <v>1974.2729999999999</v>
      </c>
      <c r="J206" s="109">
        <v>1964.4016300000001</v>
      </c>
      <c r="K206" s="73">
        <f t="shared" si="2"/>
        <v>99.499999746742233</v>
      </c>
      <c r="L206" s="165" t="s">
        <v>919</v>
      </c>
      <c r="M206" s="174" t="s">
        <v>815</v>
      </c>
      <c r="N206" s="25"/>
      <c r="O206" s="25"/>
      <c r="P206" s="25"/>
      <c r="Q206" s="25"/>
      <c r="R206" s="25"/>
      <c r="S206" s="25"/>
      <c r="T206" s="25"/>
      <c r="U206" s="25"/>
      <c r="V206" s="25"/>
    </row>
    <row r="207" spans="1:22" s="24" customFormat="1" ht="24.75" customHeight="1" outlineLevel="1" x14ac:dyDescent="0.2">
      <c r="A207" s="198"/>
      <c r="B207" s="166"/>
      <c r="C207" s="166"/>
      <c r="D207" s="169"/>
      <c r="E207" s="169"/>
      <c r="F207" s="169"/>
      <c r="G207" s="172"/>
      <c r="H207" s="74" t="s">
        <v>7</v>
      </c>
      <c r="I207" s="38">
        <v>1954.53</v>
      </c>
      <c r="J207" s="109">
        <v>1944.7570000000001</v>
      </c>
      <c r="K207" s="73">
        <f t="shared" si="2"/>
        <v>99.499982092881666</v>
      </c>
      <c r="L207" s="166"/>
      <c r="M207" s="175"/>
      <c r="N207" s="25"/>
      <c r="O207" s="25"/>
      <c r="P207" s="25"/>
      <c r="Q207" s="25"/>
      <c r="R207" s="25"/>
      <c r="S207" s="25"/>
      <c r="T207" s="25"/>
      <c r="U207" s="25"/>
      <c r="V207" s="25"/>
    </row>
    <row r="208" spans="1:22" s="24" customFormat="1" ht="24.75" customHeight="1" outlineLevel="1" x14ac:dyDescent="0.2">
      <c r="A208" s="199"/>
      <c r="B208" s="167"/>
      <c r="C208" s="167"/>
      <c r="D208" s="170"/>
      <c r="E208" s="170"/>
      <c r="F208" s="170"/>
      <c r="G208" s="173"/>
      <c r="H208" s="74" t="s">
        <v>6</v>
      </c>
      <c r="I208" s="38">
        <v>19.742999999999999</v>
      </c>
      <c r="J208" s="109">
        <v>19.644629999999999</v>
      </c>
      <c r="K208" s="73">
        <f t="shared" si="2"/>
        <v>99.501747454794113</v>
      </c>
      <c r="L208" s="167"/>
      <c r="M208" s="176"/>
      <c r="N208" s="25"/>
      <c r="O208" s="25"/>
      <c r="P208" s="25"/>
      <c r="Q208" s="25"/>
      <c r="R208" s="25"/>
      <c r="S208" s="25"/>
      <c r="T208" s="25"/>
      <c r="U208" s="25"/>
      <c r="V208" s="25"/>
    </row>
    <row r="209" spans="1:22" s="24" customFormat="1" ht="24.75" customHeight="1" outlineLevel="1" x14ac:dyDescent="0.2">
      <c r="A209" s="197" t="s">
        <v>333</v>
      </c>
      <c r="B209" s="165" t="s">
        <v>819</v>
      </c>
      <c r="C209" s="165" t="s">
        <v>397</v>
      </c>
      <c r="D209" s="168">
        <v>43831</v>
      </c>
      <c r="E209" s="168">
        <v>44196</v>
      </c>
      <c r="F209" s="168">
        <v>43831</v>
      </c>
      <c r="G209" s="171">
        <v>44196</v>
      </c>
      <c r="H209" s="74" t="s">
        <v>15</v>
      </c>
      <c r="I209" s="38">
        <v>2826.3130000000001</v>
      </c>
      <c r="J209" s="109">
        <v>2812.1814300000001</v>
      </c>
      <c r="K209" s="73">
        <f t="shared" si="2"/>
        <v>99.499999823091073</v>
      </c>
      <c r="L209" s="165" t="s">
        <v>920</v>
      </c>
      <c r="M209" s="174" t="s">
        <v>815</v>
      </c>
      <c r="N209" s="25"/>
      <c r="O209" s="25"/>
      <c r="P209" s="25"/>
      <c r="Q209" s="25"/>
      <c r="R209" s="25"/>
      <c r="S209" s="25"/>
      <c r="T209" s="25"/>
      <c r="U209" s="25"/>
      <c r="V209" s="25"/>
    </row>
    <row r="210" spans="1:22" s="24" customFormat="1" ht="24.75" customHeight="1" outlineLevel="1" x14ac:dyDescent="0.2">
      <c r="A210" s="198"/>
      <c r="B210" s="166"/>
      <c r="C210" s="166"/>
      <c r="D210" s="169"/>
      <c r="E210" s="169"/>
      <c r="F210" s="169"/>
      <c r="G210" s="172"/>
      <c r="H210" s="74" t="s">
        <v>7</v>
      </c>
      <c r="I210" s="38">
        <v>2798.049</v>
      </c>
      <c r="J210" s="109">
        <v>2784.06</v>
      </c>
      <c r="K210" s="73">
        <f t="shared" si="2"/>
        <v>99.500044495289401</v>
      </c>
      <c r="L210" s="166"/>
      <c r="M210" s="175"/>
      <c r="N210" s="25"/>
      <c r="O210" s="25"/>
      <c r="P210" s="25"/>
      <c r="Q210" s="25"/>
      <c r="R210" s="25"/>
      <c r="S210" s="25"/>
      <c r="T210" s="25"/>
      <c r="U210" s="25"/>
      <c r="V210" s="25"/>
    </row>
    <row r="211" spans="1:22" s="24" customFormat="1" ht="24.75" customHeight="1" outlineLevel="1" x14ac:dyDescent="0.2">
      <c r="A211" s="199"/>
      <c r="B211" s="167"/>
      <c r="C211" s="167"/>
      <c r="D211" s="170"/>
      <c r="E211" s="170"/>
      <c r="F211" s="170"/>
      <c r="G211" s="173"/>
      <c r="H211" s="74" t="s">
        <v>6</v>
      </c>
      <c r="I211" s="38">
        <v>28.263999999999999</v>
      </c>
      <c r="J211" s="109">
        <v>28.12143</v>
      </c>
      <c r="K211" s="73">
        <f t="shared" si="2"/>
        <v>99.495577412963485</v>
      </c>
      <c r="L211" s="167"/>
      <c r="M211" s="176"/>
      <c r="N211" s="25"/>
      <c r="O211" s="25"/>
      <c r="P211" s="25"/>
      <c r="Q211" s="25"/>
      <c r="R211" s="25"/>
      <c r="S211" s="25"/>
      <c r="T211" s="25"/>
      <c r="U211" s="25"/>
      <c r="V211" s="25"/>
    </row>
    <row r="212" spans="1:22" s="24" customFormat="1" ht="24.75" customHeight="1" outlineLevel="1" x14ac:dyDescent="0.2">
      <c r="A212" s="197" t="s">
        <v>334</v>
      </c>
      <c r="B212" s="165" t="s">
        <v>820</v>
      </c>
      <c r="C212" s="165" t="s">
        <v>397</v>
      </c>
      <c r="D212" s="168">
        <v>43831</v>
      </c>
      <c r="E212" s="168">
        <v>44196</v>
      </c>
      <c r="F212" s="168">
        <v>43831</v>
      </c>
      <c r="G212" s="171">
        <v>44196</v>
      </c>
      <c r="H212" s="74" t="s">
        <v>15</v>
      </c>
      <c r="I212" s="38">
        <v>2561.886</v>
      </c>
      <c r="J212" s="109">
        <v>2561.886</v>
      </c>
      <c r="K212" s="73">
        <f t="shared" si="2"/>
        <v>100</v>
      </c>
      <c r="L212" s="165" t="s">
        <v>921</v>
      </c>
      <c r="M212" s="174" t="s">
        <v>815</v>
      </c>
      <c r="N212" s="25"/>
      <c r="O212" s="25"/>
      <c r="P212" s="25"/>
      <c r="Q212" s="25"/>
      <c r="R212" s="25"/>
      <c r="S212" s="25"/>
      <c r="T212" s="25"/>
      <c r="U212" s="25"/>
      <c r="V212" s="25"/>
    </row>
    <row r="213" spans="1:22" s="24" customFormat="1" ht="24.75" customHeight="1" outlineLevel="1" x14ac:dyDescent="0.2">
      <c r="A213" s="198"/>
      <c r="B213" s="166"/>
      <c r="C213" s="166"/>
      <c r="D213" s="169"/>
      <c r="E213" s="169"/>
      <c r="F213" s="169"/>
      <c r="G213" s="172"/>
      <c r="H213" s="74" t="s">
        <v>7</v>
      </c>
      <c r="I213" s="38">
        <v>2536.2669999999998</v>
      </c>
      <c r="J213" s="109">
        <v>2536.2669999999998</v>
      </c>
      <c r="K213" s="73">
        <f t="shared" si="2"/>
        <v>100</v>
      </c>
      <c r="L213" s="166"/>
      <c r="M213" s="175"/>
      <c r="N213" s="25"/>
      <c r="O213" s="25"/>
      <c r="P213" s="25"/>
      <c r="Q213" s="25"/>
      <c r="R213" s="25"/>
      <c r="S213" s="25"/>
      <c r="T213" s="25"/>
      <c r="U213" s="25"/>
      <c r="V213" s="25"/>
    </row>
    <row r="214" spans="1:22" s="24" customFormat="1" ht="24.75" customHeight="1" outlineLevel="1" x14ac:dyDescent="0.2">
      <c r="A214" s="199"/>
      <c r="B214" s="167"/>
      <c r="C214" s="167"/>
      <c r="D214" s="170"/>
      <c r="E214" s="170"/>
      <c r="F214" s="170"/>
      <c r="G214" s="173"/>
      <c r="H214" s="74" t="s">
        <v>6</v>
      </c>
      <c r="I214" s="38">
        <v>25.619</v>
      </c>
      <c r="J214" s="109">
        <v>25.619</v>
      </c>
      <c r="K214" s="73">
        <f t="shared" si="2"/>
        <v>100</v>
      </c>
      <c r="L214" s="167"/>
      <c r="M214" s="176"/>
      <c r="N214" s="25"/>
      <c r="O214" s="25"/>
      <c r="P214" s="25"/>
      <c r="Q214" s="25"/>
      <c r="R214" s="25"/>
      <c r="S214" s="25"/>
      <c r="T214" s="25"/>
      <c r="U214" s="25"/>
      <c r="V214" s="25"/>
    </row>
    <row r="215" spans="1:22" s="24" customFormat="1" ht="24.75" customHeight="1" outlineLevel="1" x14ac:dyDescent="0.2">
      <c r="A215" s="197" t="s">
        <v>335</v>
      </c>
      <c r="B215" s="165" t="s">
        <v>821</v>
      </c>
      <c r="C215" s="165" t="s">
        <v>397</v>
      </c>
      <c r="D215" s="168">
        <v>43831</v>
      </c>
      <c r="E215" s="168">
        <v>44196</v>
      </c>
      <c r="F215" s="168">
        <v>43831</v>
      </c>
      <c r="G215" s="171">
        <v>44196</v>
      </c>
      <c r="H215" s="74" t="s">
        <v>15</v>
      </c>
      <c r="I215" s="38">
        <v>3064.5259999999998</v>
      </c>
      <c r="J215" s="109">
        <v>3064.5259999999998</v>
      </c>
      <c r="K215" s="73">
        <f t="shared" si="2"/>
        <v>100</v>
      </c>
      <c r="L215" s="165" t="s">
        <v>922</v>
      </c>
      <c r="M215" s="174" t="s">
        <v>815</v>
      </c>
      <c r="N215" s="25"/>
      <c r="O215" s="25"/>
      <c r="P215" s="25"/>
      <c r="Q215" s="25"/>
      <c r="R215" s="25"/>
      <c r="S215" s="25"/>
      <c r="T215" s="25"/>
      <c r="U215" s="25"/>
      <c r="V215" s="25"/>
    </row>
    <row r="216" spans="1:22" s="24" customFormat="1" ht="24.75" customHeight="1" outlineLevel="1" x14ac:dyDescent="0.2">
      <c r="A216" s="198"/>
      <c r="B216" s="166"/>
      <c r="C216" s="166"/>
      <c r="D216" s="169"/>
      <c r="E216" s="169"/>
      <c r="F216" s="169"/>
      <c r="G216" s="172"/>
      <c r="H216" s="74" t="s">
        <v>7</v>
      </c>
      <c r="I216" s="38">
        <v>3033.88</v>
      </c>
      <c r="J216" s="109">
        <v>3033.88</v>
      </c>
      <c r="K216" s="73">
        <f t="shared" si="2"/>
        <v>100</v>
      </c>
      <c r="L216" s="166"/>
      <c r="M216" s="175"/>
      <c r="N216" s="25"/>
      <c r="O216" s="25"/>
      <c r="P216" s="25"/>
      <c r="Q216" s="25"/>
      <c r="R216" s="25"/>
      <c r="S216" s="25"/>
      <c r="T216" s="25"/>
      <c r="U216" s="25"/>
      <c r="V216" s="25"/>
    </row>
    <row r="217" spans="1:22" s="24" customFormat="1" ht="24.75" customHeight="1" outlineLevel="1" x14ac:dyDescent="0.2">
      <c r="A217" s="199"/>
      <c r="B217" s="167"/>
      <c r="C217" s="167"/>
      <c r="D217" s="170"/>
      <c r="E217" s="170"/>
      <c r="F217" s="170"/>
      <c r="G217" s="173"/>
      <c r="H217" s="74" t="s">
        <v>6</v>
      </c>
      <c r="I217" s="38">
        <v>30.646000000000001</v>
      </c>
      <c r="J217" s="109">
        <v>30.646000000000001</v>
      </c>
      <c r="K217" s="73">
        <f t="shared" si="2"/>
        <v>100</v>
      </c>
      <c r="L217" s="167"/>
      <c r="M217" s="176"/>
      <c r="N217" s="25"/>
      <c r="O217" s="25"/>
      <c r="P217" s="25"/>
      <c r="Q217" s="25"/>
      <c r="R217" s="25"/>
      <c r="S217" s="25"/>
      <c r="T217" s="25"/>
      <c r="U217" s="25"/>
      <c r="V217" s="25"/>
    </row>
    <row r="218" spans="1:22" s="24" customFormat="1" ht="24.75" customHeight="1" outlineLevel="1" x14ac:dyDescent="0.2">
      <c r="A218" s="197" t="s">
        <v>336</v>
      </c>
      <c r="B218" s="165" t="s">
        <v>822</v>
      </c>
      <c r="C218" s="165" t="s">
        <v>397</v>
      </c>
      <c r="D218" s="168">
        <v>43831</v>
      </c>
      <c r="E218" s="168">
        <v>44196</v>
      </c>
      <c r="F218" s="168">
        <v>43831</v>
      </c>
      <c r="G218" s="171">
        <v>44196</v>
      </c>
      <c r="H218" s="74" t="s">
        <v>15</v>
      </c>
      <c r="I218" s="38">
        <v>109.36</v>
      </c>
      <c r="J218" s="109">
        <v>123.34099999999999</v>
      </c>
      <c r="K218" s="73">
        <f t="shared" si="2"/>
        <v>112.78438185808339</v>
      </c>
      <c r="L218" s="165" t="s">
        <v>923</v>
      </c>
      <c r="M218" s="174" t="s">
        <v>815</v>
      </c>
      <c r="N218" s="25"/>
      <c r="O218" s="25"/>
      <c r="P218" s="25"/>
      <c r="Q218" s="25"/>
      <c r="R218" s="25"/>
      <c r="S218" s="25"/>
      <c r="T218" s="25"/>
      <c r="U218" s="25"/>
      <c r="V218" s="25"/>
    </row>
    <row r="219" spans="1:22" s="24" customFormat="1" ht="24.75" customHeight="1" outlineLevel="1" x14ac:dyDescent="0.2">
      <c r="A219" s="198"/>
      <c r="B219" s="166"/>
      <c r="C219" s="166"/>
      <c r="D219" s="169"/>
      <c r="E219" s="169"/>
      <c r="F219" s="169"/>
      <c r="G219" s="172"/>
      <c r="H219" s="74" t="s">
        <v>7</v>
      </c>
      <c r="I219" s="38">
        <v>108.274</v>
      </c>
      <c r="J219" s="109">
        <v>108.274</v>
      </c>
      <c r="K219" s="73">
        <f t="shared" si="2"/>
        <v>100</v>
      </c>
      <c r="L219" s="166"/>
      <c r="M219" s="175"/>
      <c r="N219" s="25"/>
      <c r="O219" s="25"/>
      <c r="P219" s="25"/>
      <c r="Q219" s="25"/>
      <c r="R219" s="25"/>
      <c r="S219" s="25"/>
      <c r="T219" s="25"/>
      <c r="U219" s="25"/>
      <c r="V219" s="25"/>
    </row>
    <row r="220" spans="1:22" s="24" customFormat="1" ht="24.75" customHeight="1" outlineLevel="1" x14ac:dyDescent="0.2">
      <c r="A220" s="199"/>
      <c r="B220" s="167"/>
      <c r="C220" s="167"/>
      <c r="D220" s="170"/>
      <c r="E220" s="170"/>
      <c r="F220" s="170"/>
      <c r="G220" s="173"/>
      <c r="H220" s="74" t="s">
        <v>6</v>
      </c>
      <c r="I220" s="38">
        <v>1.0940000000000001</v>
      </c>
      <c r="J220" s="109">
        <v>15.067</v>
      </c>
      <c r="K220" s="73">
        <f t="shared" si="2"/>
        <v>1377.2394881170017</v>
      </c>
      <c r="L220" s="167"/>
      <c r="M220" s="176"/>
      <c r="N220" s="25"/>
      <c r="O220" s="25"/>
      <c r="P220" s="25"/>
      <c r="Q220" s="25"/>
      <c r="R220" s="25"/>
      <c r="S220" s="25"/>
      <c r="T220" s="25"/>
      <c r="U220" s="25"/>
      <c r="V220" s="25"/>
    </row>
    <row r="221" spans="1:22" s="24" customFormat="1" ht="24.75" customHeight="1" outlineLevel="1" x14ac:dyDescent="0.2">
      <c r="A221" s="197" t="s">
        <v>337</v>
      </c>
      <c r="B221" s="165" t="s">
        <v>823</v>
      </c>
      <c r="C221" s="165" t="s">
        <v>398</v>
      </c>
      <c r="D221" s="168">
        <v>43831</v>
      </c>
      <c r="E221" s="168">
        <v>44196</v>
      </c>
      <c r="F221" s="168">
        <v>43831</v>
      </c>
      <c r="G221" s="171">
        <v>44196</v>
      </c>
      <c r="H221" s="74" t="s">
        <v>15</v>
      </c>
      <c r="I221" s="38">
        <v>3113.1959999999999</v>
      </c>
      <c r="J221" s="109">
        <v>2362.8168000000001</v>
      </c>
      <c r="K221" s="73">
        <f t="shared" si="2"/>
        <v>75.896821144572982</v>
      </c>
      <c r="L221" s="165" t="s">
        <v>1105</v>
      </c>
      <c r="M221" s="174" t="s">
        <v>815</v>
      </c>
      <c r="N221" s="25"/>
      <c r="O221" s="25"/>
      <c r="P221" s="25"/>
      <c r="Q221" s="25"/>
      <c r="R221" s="25"/>
      <c r="S221" s="25"/>
      <c r="T221" s="25"/>
      <c r="U221" s="25"/>
      <c r="V221" s="25"/>
    </row>
    <row r="222" spans="1:22" s="24" customFormat="1" ht="24.75" customHeight="1" outlineLevel="1" x14ac:dyDescent="0.2">
      <c r="A222" s="198"/>
      <c r="B222" s="166"/>
      <c r="C222" s="166"/>
      <c r="D222" s="169"/>
      <c r="E222" s="169"/>
      <c r="F222" s="169"/>
      <c r="G222" s="172"/>
      <c r="H222" s="74" t="s">
        <v>7</v>
      </c>
      <c r="I222" s="38">
        <v>3068.0889999999999</v>
      </c>
      <c r="J222" s="109">
        <v>2339.1880000000001</v>
      </c>
      <c r="K222" s="73">
        <f t="shared" si="2"/>
        <v>76.242507958537061</v>
      </c>
      <c r="L222" s="166"/>
      <c r="M222" s="175"/>
      <c r="N222" s="25"/>
      <c r="O222" s="25"/>
      <c r="P222" s="25"/>
      <c r="Q222" s="25"/>
      <c r="R222" s="25"/>
      <c r="S222" s="25"/>
      <c r="T222" s="25"/>
      <c r="U222" s="25"/>
      <c r="V222" s="25"/>
    </row>
    <row r="223" spans="1:22" s="24" customFormat="1" ht="31.5" customHeight="1" outlineLevel="1" x14ac:dyDescent="0.2">
      <c r="A223" s="199"/>
      <c r="B223" s="167"/>
      <c r="C223" s="167"/>
      <c r="D223" s="170"/>
      <c r="E223" s="170"/>
      <c r="F223" s="170"/>
      <c r="G223" s="173"/>
      <c r="H223" s="74" t="s">
        <v>6</v>
      </c>
      <c r="I223" s="38">
        <v>45.106999999999999</v>
      </c>
      <c r="J223" s="109">
        <v>23.628799999999998</v>
      </c>
      <c r="K223" s="73">
        <f t="shared" si="2"/>
        <v>52.383887201542997</v>
      </c>
      <c r="L223" s="167"/>
      <c r="M223" s="176"/>
      <c r="N223" s="25"/>
      <c r="O223" s="25"/>
      <c r="P223" s="25"/>
      <c r="Q223" s="25"/>
      <c r="R223" s="25"/>
      <c r="S223" s="25"/>
      <c r="T223" s="25"/>
      <c r="U223" s="25"/>
      <c r="V223" s="25"/>
    </row>
    <row r="224" spans="1:22" s="24" customFormat="1" ht="24.75" customHeight="1" outlineLevel="1" x14ac:dyDescent="0.2">
      <c r="A224" s="197" t="s">
        <v>338</v>
      </c>
      <c r="B224" s="165" t="s">
        <v>824</v>
      </c>
      <c r="C224" s="165" t="s">
        <v>398</v>
      </c>
      <c r="D224" s="168">
        <v>43831</v>
      </c>
      <c r="E224" s="168">
        <v>44196</v>
      </c>
      <c r="F224" s="168">
        <v>43831</v>
      </c>
      <c r="G224" s="171">
        <v>44196</v>
      </c>
      <c r="H224" s="74" t="s">
        <v>15</v>
      </c>
      <c r="I224" s="38">
        <v>7202.9412000000002</v>
      </c>
      <c r="J224" s="109">
        <v>7202.9412000000002</v>
      </c>
      <c r="K224" s="73">
        <f t="shared" si="2"/>
        <v>100</v>
      </c>
      <c r="L224" s="165" t="s">
        <v>924</v>
      </c>
      <c r="M224" s="174" t="s">
        <v>815</v>
      </c>
      <c r="N224" s="25"/>
      <c r="O224" s="25"/>
      <c r="P224" s="25"/>
      <c r="Q224" s="25"/>
      <c r="R224" s="25"/>
      <c r="S224" s="25"/>
      <c r="T224" s="25"/>
      <c r="U224" s="25"/>
      <c r="V224" s="25"/>
    </row>
    <row r="225" spans="1:22" s="24" customFormat="1" ht="24.75" customHeight="1" outlineLevel="1" x14ac:dyDescent="0.2">
      <c r="A225" s="198"/>
      <c r="B225" s="166"/>
      <c r="C225" s="166"/>
      <c r="D225" s="169"/>
      <c r="E225" s="169"/>
      <c r="F225" s="169"/>
      <c r="G225" s="172"/>
      <c r="H225" s="74" t="s">
        <v>7</v>
      </c>
      <c r="I225" s="38">
        <v>7130.9110000000001</v>
      </c>
      <c r="J225" s="109">
        <v>7130.9110000000001</v>
      </c>
      <c r="K225" s="73">
        <f t="shared" si="2"/>
        <v>100</v>
      </c>
      <c r="L225" s="166"/>
      <c r="M225" s="175"/>
      <c r="N225" s="25"/>
      <c r="O225" s="25"/>
      <c r="P225" s="25"/>
      <c r="Q225" s="25"/>
      <c r="R225" s="25"/>
      <c r="S225" s="25"/>
      <c r="T225" s="25"/>
      <c r="U225" s="25"/>
      <c r="V225" s="25"/>
    </row>
    <row r="226" spans="1:22" s="24" customFormat="1" ht="24.75" customHeight="1" outlineLevel="1" x14ac:dyDescent="0.2">
      <c r="A226" s="199"/>
      <c r="B226" s="167"/>
      <c r="C226" s="167"/>
      <c r="D226" s="170"/>
      <c r="E226" s="170"/>
      <c r="F226" s="170"/>
      <c r="G226" s="173"/>
      <c r="H226" s="74" t="s">
        <v>6</v>
      </c>
      <c r="I226" s="38">
        <v>72.030199999999994</v>
      </c>
      <c r="J226" s="109">
        <v>72.030199999999994</v>
      </c>
      <c r="K226" s="73">
        <f t="shared" si="2"/>
        <v>100</v>
      </c>
      <c r="L226" s="167"/>
      <c r="M226" s="176"/>
      <c r="N226" s="25"/>
      <c r="O226" s="25"/>
      <c r="P226" s="25"/>
      <c r="Q226" s="25"/>
      <c r="R226" s="25"/>
      <c r="S226" s="25"/>
      <c r="T226" s="25"/>
      <c r="U226" s="25"/>
      <c r="V226" s="25"/>
    </row>
    <row r="227" spans="1:22" s="24" customFormat="1" ht="24.75" customHeight="1" outlineLevel="1" x14ac:dyDescent="0.2">
      <c r="A227" s="197" t="s">
        <v>339</v>
      </c>
      <c r="B227" s="165" t="s">
        <v>825</v>
      </c>
      <c r="C227" s="165" t="s">
        <v>399</v>
      </c>
      <c r="D227" s="168">
        <v>43831</v>
      </c>
      <c r="E227" s="168">
        <v>44196</v>
      </c>
      <c r="F227" s="168">
        <v>43831</v>
      </c>
      <c r="G227" s="171">
        <v>44196</v>
      </c>
      <c r="H227" s="74" t="s">
        <v>15</v>
      </c>
      <c r="I227" s="38">
        <v>2353.9079999999999</v>
      </c>
      <c r="J227" s="109">
        <v>2353.9079999999999</v>
      </c>
      <c r="K227" s="73">
        <f t="shared" si="2"/>
        <v>100</v>
      </c>
      <c r="L227" s="165" t="s">
        <v>925</v>
      </c>
      <c r="M227" s="174" t="s">
        <v>815</v>
      </c>
      <c r="N227" s="25"/>
      <c r="O227" s="25"/>
      <c r="P227" s="25"/>
      <c r="Q227" s="25"/>
      <c r="R227" s="25"/>
      <c r="S227" s="25"/>
      <c r="T227" s="25"/>
      <c r="U227" s="25"/>
      <c r="V227" s="25"/>
    </row>
    <row r="228" spans="1:22" s="24" customFormat="1" ht="24.75" customHeight="1" outlineLevel="1" x14ac:dyDescent="0.2">
      <c r="A228" s="198"/>
      <c r="B228" s="166"/>
      <c r="C228" s="166"/>
      <c r="D228" s="169"/>
      <c r="E228" s="169"/>
      <c r="F228" s="169"/>
      <c r="G228" s="172"/>
      <c r="H228" s="74" t="s">
        <v>7</v>
      </c>
      <c r="I228" s="38">
        <v>2330.3679999999999</v>
      </c>
      <c r="J228" s="109">
        <v>2330.3679999999999</v>
      </c>
      <c r="K228" s="73">
        <f t="shared" si="2"/>
        <v>100</v>
      </c>
      <c r="L228" s="166"/>
      <c r="M228" s="175"/>
      <c r="N228" s="25"/>
      <c r="O228" s="25"/>
      <c r="P228" s="25"/>
      <c r="Q228" s="25"/>
      <c r="R228" s="25"/>
      <c r="S228" s="25"/>
      <c r="T228" s="25"/>
      <c r="U228" s="25"/>
      <c r="V228" s="25"/>
    </row>
    <row r="229" spans="1:22" s="24" customFormat="1" ht="24.75" customHeight="1" outlineLevel="1" x14ac:dyDescent="0.2">
      <c r="A229" s="199"/>
      <c r="B229" s="167"/>
      <c r="C229" s="167"/>
      <c r="D229" s="170"/>
      <c r="E229" s="170"/>
      <c r="F229" s="170"/>
      <c r="G229" s="173"/>
      <c r="H229" s="74" t="s">
        <v>6</v>
      </c>
      <c r="I229" s="38">
        <v>23.54</v>
      </c>
      <c r="J229" s="109">
        <v>23.54</v>
      </c>
      <c r="K229" s="73">
        <f t="shared" si="2"/>
        <v>100</v>
      </c>
      <c r="L229" s="167"/>
      <c r="M229" s="176"/>
      <c r="N229" s="25"/>
      <c r="O229" s="25"/>
      <c r="P229" s="25"/>
      <c r="Q229" s="25"/>
      <c r="R229" s="25"/>
      <c r="S229" s="25"/>
      <c r="T229" s="25"/>
      <c r="U229" s="25"/>
      <c r="V229" s="25"/>
    </row>
    <row r="230" spans="1:22" s="24" customFormat="1" ht="24.75" customHeight="1" outlineLevel="1" x14ac:dyDescent="0.2">
      <c r="A230" s="197" t="s">
        <v>340</v>
      </c>
      <c r="B230" s="165" t="s">
        <v>826</v>
      </c>
      <c r="C230" s="165" t="s">
        <v>399</v>
      </c>
      <c r="D230" s="168">
        <v>43831</v>
      </c>
      <c r="E230" s="168">
        <v>44196</v>
      </c>
      <c r="F230" s="168">
        <v>43831</v>
      </c>
      <c r="G230" s="171">
        <v>44196</v>
      </c>
      <c r="H230" s="74" t="s">
        <v>15</v>
      </c>
      <c r="I230" s="38">
        <v>3459.4596000000001</v>
      </c>
      <c r="J230" s="109">
        <v>3459.4596000000001</v>
      </c>
      <c r="K230" s="73">
        <f t="shared" si="2"/>
        <v>100</v>
      </c>
      <c r="L230" s="165" t="s">
        <v>926</v>
      </c>
      <c r="M230" s="174" t="s">
        <v>815</v>
      </c>
      <c r="N230" s="25"/>
      <c r="O230" s="25"/>
      <c r="P230" s="25"/>
      <c r="Q230" s="25"/>
      <c r="R230" s="25"/>
      <c r="S230" s="25"/>
      <c r="T230" s="25"/>
      <c r="U230" s="25"/>
      <c r="V230" s="25"/>
    </row>
    <row r="231" spans="1:22" s="24" customFormat="1" ht="24.75" customHeight="1" outlineLevel="1" x14ac:dyDescent="0.2">
      <c r="A231" s="198"/>
      <c r="B231" s="166"/>
      <c r="C231" s="166"/>
      <c r="D231" s="169"/>
      <c r="E231" s="169"/>
      <c r="F231" s="169"/>
      <c r="G231" s="172"/>
      <c r="H231" s="74" t="s">
        <v>7</v>
      </c>
      <c r="I231" s="38">
        <v>3424.8649999999998</v>
      </c>
      <c r="J231" s="109">
        <v>3424.8649999999998</v>
      </c>
      <c r="K231" s="73">
        <f t="shared" si="2"/>
        <v>100</v>
      </c>
      <c r="L231" s="166"/>
      <c r="M231" s="175"/>
      <c r="N231" s="25"/>
      <c r="O231" s="25"/>
      <c r="P231" s="25"/>
      <c r="Q231" s="25"/>
      <c r="R231" s="25"/>
      <c r="S231" s="25"/>
      <c r="T231" s="25"/>
      <c r="U231" s="25"/>
      <c r="V231" s="25"/>
    </row>
    <row r="232" spans="1:22" s="24" customFormat="1" ht="24.75" customHeight="1" outlineLevel="1" x14ac:dyDescent="0.2">
      <c r="A232" s="199"/>
      <c r="B232" s="167"/>
      <c r="C232" s="167"/>
      <c r="D232" s="170"/>
      <c r="E232" s="170"/>
      <c r="F232" s="170"/>
      <c r="G232" s="173"/>
      <c r="H232" s="74" t="s">
        <v>6</v>
      </c>
      <c r="I232" s="38">
        <v>34.5946</v>
      </c>
      <c r="J232" s="109">
        <v>34.5946</v>
      </c>
      <c r="K232" s="73">
        <f t="shared" si="2"/>
        <v>100</v>
      </c>
      <c r="L232" s="167"/>
      <c r="M232" s="176"/>
      <c r="N232" s="25"/>
      <c r="O232" s="25"/>
      <c r="P232" s="25"/>
      <c r="Q232" s="25"/>
      <c r="R232" s="25"/>
      <c r="S232" s="25"/>
      <c r="T232" s="25"/>
      <c r="U232" s="25"/>
      <c r="V232" s="25"/>
    </row>
    <row r="233" spans="1:22" s="24" customFormat="1" ht="24.75" customHeight="1" outlineLevel="1" x14ac:dyDescent="0.2">
      <c r="A233" s="197" t="s">
        <v>341</v>
      </c>
      <c r="B233" s="165" t="s">
        <v>827</v>
      </c>
      <c r="C233" s="165" t="s">
        <v>399</v>
      </c>
      <c r="D233" s="168">
        <v>43831</v>
      </c>
      <c r="E233" s="168">
        <v>44196</v>
      </c>
      <c r="F233" s="168">
        <v>43831</v>
      </c>
      <c r="G233" s="171">
        <v>44196</v>
      </c>
      <c r="H233" s="74" t="s">
        <v>15</v>
      </c>
      <c r="I233" s="38">
        <v>3728.0569999999998</v>
      </c>
      <c r="J233" s="109">
        <v>3759.6311999999998</v>
      </c>
      <c r="K233" s="73">
        <f t="shared" si="2"/>
        <v>100.84693447551902</v>
      </c>
      <c r="L233" s="165" t="s">
        <v>927</v>
      </c>
      <c r="M233" s="174" t="s">
        <v>815</v>
      </c>
      <c r="N233" s="25"/>
      <c r="O233" s="25"/>
      <c r="P233" s="25"/>
      <c r="Q233" s="25"/>
      <c r="R233" s="25"/>
      <c r="S233" s="25"/>
      <c r="T233" s="25"/>
      <c r="U233" s="25"/>
      <c r="V233" s="25"/>
    </row>
    <row r="234" spans="1:22" s="24" customFormat="1" ht="24.75" customHeight="1" outlineLevel="1" x14ac:dyDescent="0.2">
      <c r="A234" s="198"/>
      <c r="B234" s="166"/>
      <c r="C234" s="166"/>
      <c r="D234" s="169"/>
      <c r="E234" s="169"/>
      <c r="F234" s="169"/>
      <c r="G234" s="172"/>
      <c r="H234" s="74" t="s">
        <v>7</v>
      </c>
      <c r="I234" s="38">
        <v>3690.7669999999998</v>
      </c>
      <c r="J234" s="109">
        <v>3690.7669999999998</v>
      </c>
      <c r="K234" s="73">
        <f t="shared" si="2"/>
        <v>100</v>
      </c>
      <c r="L234" s="166"/>
      <c r="M234" s="175"/>
      <c r="N234" s="25"/>
      <c r="O234" s="25"/>
      <c r="P234" s="25"/>
      <c r="Q234" s="25"/>
      <c r="R234" s="25"/>
      <c r="S234" s="25"/>
      <c r="T234" s="25"/>
      <c r="U234" s="25"/>
      <c r="V234" s="25"/>
    </row>
    <row r="235" spans="1:22" s="24" customFormat="1" ht="24.75" customHeight="1" outlineLevel="1" x14ac:dyDescent="0.2">
      <c r="A235" s="199"/>
      <c r="B235" s="167"/>
      <c r="C235" s="167"/>
      <c r="D235" s="170"/>
      <c r="E235" s="170"/>
      <c r="F235" s="170"/>
      <c r="G235" s="173"/>
      <c r="H235" s="74" t="s">
        <v>6</v>
      </c>
      <c r="I235" s="38">
        <v>37.29</v>
      </c>
      <c r="J235" s="109">
        <v>68.864000000000004</v>
      </c>
      <c r="K235" s="73">
        <f t="shared" si="2"/>
        <v>184.67149369804238</v>
      </c>
      <c r="L235" s="167"/>
      <c r="M235" s="176"/>
      <c r="N235" s="25"/>
      <c r="O235" s="25"/>
      <c r="P235" s="25"/>
      <c r="Q235" s="25"/>
      <c r="R235" s="25"/>
      <c r="S235" s="25"/>
      <c r="T235" s="25"/>
      <c r="U235" s="25"/>
      <c r="V235" s="25"/>
    </row>
    <row r="236" spans="1:22" s="24" customFormat="1" ht="24.75" customHeight="1" outlineLevel="1" x14ac:dyDescent="0.2">
      <c r="A236" s="197" t="s">
        <v>342</v>
      </c>
      <c r="B236" s="165" t="s">
        <v>828</v>
      </c>
      <c r="C236" s="165" t="s">
        <v>400</v>
      </c>
      <c r="D236" s="168">
        <v>43831</v>
      </c>
      <c r="E236" s="168">
        <v>44196</v>
      </c>
      <c r="F236" s="168">
        <v>43831</v>
      </c>
      <c r="G236" s="171">
        <v>44196</v>
      </c>
      <c r="H236" s="74" t="s">
        <v>15</v>
      </c>
      <c r="I236" s="38">
        <v>2436.8424</v>
      </c>
      <c r="J236" s="109">
        <v>2436.8424</v>
      </c>
      <c r="K236" s="73">
        <f t="shared" si="2"/>
        <v>100</v>
      </c>
      <c r="L236" s="165" t="s">
        <v>928</v>
      </c>
      <c r="M236" s="174" t="s">
        <v>815</v>
      </c>
      <c r="N236" s="25"/>
      <c r="O236" s="25"/>
      <c r="P236" s="25"/>
      <c r="Q236" s="25"/>
      <c r="R236" s="25"/>
      <c r="S236" s="25"/>
      <c r="T236" s="25"/>
      <c r="U236" s="25"/>
      <c r="V236" s="25"/>
    </row>
    <row r="237" spans="1:22" s="24" customFormat="1" ht="24.75" customHeight="1" outlineLevel="1" x14ac:dyDescent="0.2">
      <c r="A237" s="198"/>
      <c r="B237" s="166"/>
      <c r="C237" s="166"/>
      <c r="D237" s="169"/>
      <c r="E237" s="169"/>
      <c r="F237" s="169"/>
      <c r="G237" s="172"/>
      <c r="H237" s="74" t="s">
        <v>7</v>
      </c>
      <c r="I237" s="38">
        <v>2412.473</v>
      </c>
      <c r="J237" s="109">
        <v>2412.473</v>
      </c>
      <c r="K237" s="73">
        <f t="shared" si="2"/>
        <v>100</v>
      </c>
      <c r="L237" s="166"/>
      <c r="M237" s="175"/>
      <c r="N237" s="25"/>
      <c r="O237" s="25"/>
      <c r="P237" s="25"/>
      <c r="Q237" s="25"/>
      <c r="R237" s="25"/>
      <c r="S237" s="25"/>
      <c r="T237" s="25"/>
      <c r="U237" s="25"/>
      <c r="V237" s="25"/>
    </row>
    <row r="238" spans="1:22" s="24" customFormat="1" ht="24.75" customHeight="1" outlineLevel="1" x14ac:dyDescent="0.2">
      <c r="A238" s="199"/>
      <c r="B238" s="167"/>
      <c r="C238" s="167"/>
      <c r="D238" s="170"/>
      <c r="E238" s="170"/>
      <c r="F238" s="170"/>
      <c r="G238" s="173"/>
      <c r="H238" s="74" t="s">
        <v>6</v>
      </c>
      <c r="I238" s="38">
        <v>24.369399999999999</v>
      </c>
      <c r="J238" s="109">
        <v>24.369399999999999</v>
      </c>
      <c r="K238" s="73">
        <f t="shared" si="2"/>
        <v>100</v>
      </c>
      <c r="L238" s="167"/>
      <c r="M238" s="176"/>
      <c r="N238" s="25"/>
      <c r="O238" s="25"/>
      <c r="P238" s="25"/>
      <c r="Q238" s="25"/>
      <c r="R238" s="25"/>
      <c r="S238" s="25"/>
      <c r="T238" s="25"/>
      <c r="U238" s="25"/>
      <c r="V238" s="25"/>
    </row>
    <row r="239" spans="1:22" s="24" customFormat="1" ht="24.75" customHeight="1" outlineLevel="1" x14ac:dyDescent="0.2">
      <c r="A239" s="197" t="s">
        <v>343</v>
      </c>
      <c r="B239" s="165" t="s">
        <v>829</v>
      </c>
      <c r="C239" s="165" t="s">
        <v>400</v>
      </c>
      <c r="D239" s="168">
        <v>43831</v>
      </c>
      <c r="E239" s="168">
        <v>44196</v>
      </c>
      <c r="F239" s="168">
        <v>43831</v>
      </c>
      <c r="G239" s="171">
        <v>44196</v>
      </c>
      <c r="H239" s="74" t="s">
        <v>15</v>
      </c>
      <c r="I239" s="38">
        <v>1078.3943999999999</v>
      </c>
      <c r="J239" s="109">
        <v>1078.3943999999999</v>
      </c>
      <c r="K239" s="73">
        <f t="shared" si="2"/>
        <v>100</v>
      </c>
      <c r="L239" s="165" t="s">
        <v>929</v>
      </c>
      <c r="M239" s="174" t="s">
        <v>815</v>
      </c>
      <c r="N239" s="25"/>
      <c r="O239" s="25"/>
      <c r="P239" s="25"/>
      <c r="Q239" s="25"/>
      <c r="R239" s="25"/>
      <c r="S239" s="25"/>
      <c r="T239" s="25"/>
      <c r="U239" s="25"/>
      <c r="V239" s="25"/>
    </row>
    <row r="240" spans="1:22" s="24" customFormat="1" ht="24.75" customHeight="1" outlineLevel="1" x14ac:dyDescent="0.2">
      <c r="A240" s="198"/>
      <c r="B240" s="166"/>
      <c r="C240" s="166"/>
      <c r="D240" s="169"/>
      <c r="E240" s="169"/>
      <c r="F240" s="169"/>
      <c r="G240" s="172"/>
      <c r="H240" s="74" t="s">
        <v>7</v>
      </c>
      <c r="I240" s="38">
        <v>1064.527</v>
      </c>
      <c r="J240" s="109">
        <v>1064.527</v>
      </c>
      <c r="K240" s="73">
        <f t="shared" si="2"/>
        <v>100</v>
      </c>
      <c r="L240" s="166"/>
      <c r="M240" s="175"/>
      <c r="N240" s="25"/>
      <c r="O240" s="25"/>
      <c r="P240" s="25"/>
      <c r="Q240" s="25"/>
      <c r="R240" s="25"/>
      <c r="S240" s="25"/>
      <c r="T240" s="25"/>
      <c r="U240" s="25"/>
      <c r="V240" s="25"/>
    </row>
    <row r="241" spans="1:22" s="24" customFormat="1" ht="24.75" customHeight="1" outlineLevel="1" x14ac:dyDescent="0.2">
      <c r="A241" s="199"/>
      <c r="B241" s="167"/>
      <c r="C241" s="167"/>
      <c r="D241" s="170"/>
      <c r="E241" s="170"/>
      <c r="F241" s="170"/>
      <c r="G241" s="173"/>
      <c r="H241" s="74" t="s">
        <v>6</v>
      </c>
      <c r="I241" s="38">
        <v>13.8674</v>
      </c>
      <c r="J241" s="109">
        <v>13.8674</v>
      </c>
      <c r="K241" s="73">
        <f t="shared" si="2"/>
        <v>100</v>
      </c>
      <c r="L241" s="167"/>
      <c r="M241" s="176"/>
      <c r="N241" s="25"/>
      <c r="O241" s="25"/>
      <c r="P241" s="25"/>
      <c r="Q241" s="25"/>
      <c r="R241" s="25"/>
      <c r="S241" s="25"/>
      <c r="T241" s="25"/>
      <c r="U241" s="25"/>
      <c r="V241" s="25"/>
    </row>
    <row r="242" spans="1:22" s="24" customFormat="1" ht="24.75" customHeight="1" outlineLevel="1" x14ac:dyDescent="0.2">
      <c r="A242" s="197" t="s">
        <v>344</v>
      </c>
      <c r="B242" s="165" t="s">
        <v>830</v>
      </c>
      <c r="C242" s="165" t="s">
        <v>401</v>
      </c>
      <c r="D242" s="168">
        <v>43831</v>
      </c>
      <c r="E242" s="168">
        <v>44196</v>
      </c>
      <c r="F242" s="168">
        <v>43831</v>
      </c>
      <c r="G242" s="171">
        <v>44196</v>
      </c>
      <c r="H242" s="74" t="s">
        <v>15</v>
      </c>
      <c r="I242" s="38">
        <v>4251.0339999999997</v>
      </c>
      <c r="J242" s="109">
        <v>4251.0342199999996</v>
      </c>
      <c r="K242" s="73">
        <f t="shared" si="2"/>
        <v>100.00000517521148</v>
      </c>
      <c r="L242" s="165" t="s">
        <v>930</v>
      </c>
      <c r="M242" s="174" t="s">
        <v>815</v>
      </c>
      <c r="N242" s="25"/>
      <c r="O242" s="25"/>
      <c r="P242" s="25"/>
      <c r="Q242" s="25"/>
      <c r="R242" s="25"/>
      <c r="S242" s="25"/>
      <c r="T242" s="25"/>
      <c r="U242" s="25"/>
      <c r="V242" s="25"/>
    </row>
    <row r="243" spans="1:22" s="24" customFormat="1" ht="24.75" customHeight="1" outlineLevel="1" x14ac:dyDescent="0.2">
      <c r="A243" s="198"/>
      <c r="B243" s="166"/>
      <c r="C243" s="166"/>
      <c r="D243" s="169"/>
      <c r="E243" s="169"/>
      <c r="F243" s="169"/>
      <c r="G243" s="172"/>
      <c r="H243" s="74" t="s">
        <v>7</v>
      </c>
      <c r="I243" s="38">
        <v>4208.5219999999999</v>
      </c>
      <c r="J243" s="109">
        <v>4208.5219999999999</v>
      </c>
      <c r="K243" s="73">
        <f t="shared" si="2"/>
        <v>100</v>
      </c>
      <c r="L243" s="166"/>
      <c r="M243" s="175"/>
      <c r="N243" s="25"/>
      <c r="O243" s="25"/>
      <c r="P243" s="25"/>
      <c r="Q243" s="25"/>
      <c r="R243" s="25"/>
      <c r="S243" s="25"/>
      <c r="T243" s="25"/>
      <c r="U243" s="25"/>
      <c r="V243" s="25"/>
    </row>
    <row r="244" spans="1:22" s="24" customFormat="1" ht="24.75" customHeight="1" outlineLevel="1" x14ac:dyDescent="0.2">
      <c r="A244" s="199"/>
      <c r="B244" s="167"/>
      <c r="C244" s="167"/>
      <c r="D244" s="170"/>
      <c r="E244" s="170"/>
      <c r="F244" s="170"/>
      <c r="G244" s="173"/>
      <c r="H244" s="74" t="s">
        <v>6</v>
      </c>
      <c r="I244" s="38">
        <v>42.512</v>
      </c>
      <c r="J244" s="109">
        <v>42.5122</v>
      </c>
      <c r="K244" s="73">
        <f t="shared" si="2"/>
        <v>100.00047045540083</v>
      </c>
      <c r="L244" s="167"/>
      <c r="M244" s="176"/>
      <c r="N244" s="25"/>
      <c r="O244" s="25"/>
      <c r="P244" s="25"/>
      <c r="Q244" s="25"/>
      <c r="R244" s="25"/>
      <c r="S244" s="25"/>
      <c r="T244" s="25"/>
      <c r="U244" s="25"/>
      <c r="V244" s="25"/>
    </row>
    <row r="245" spans="1:22" s="24" customFormat="1" ht="24.75" customHeight="1" outlineLevel="1" x14ac:dyDescent="0.2">
      <c r="A245" s="197" t="s">
        <v>345</v>
      </c>
      <c r="B245" s="165" t="s">
        <v>831</v>
      </c>
      <c r="C245" s="165" t="s">
        <v>401</v>
      </c>
      <c r="D245" s="168">
        <v>43831</v>
      </c>
      <c r="E245" s="168">
        <v>44196</v>
      </c>
      <c r="F245" s="168">
        <v>43831</v>
      </c>
      <c r="G245" s="171">
        <v>44196</v>
      </c>
      <c r="H245" s="74" t="s">
        <v>15</v>
      </c>
      <c r="I245" s="38">
        <v>5432.1009999999997</v>
      </c>
      <c r="J245" s="109">
        <v>5432.1011200000003</v>
      </c>
      <c r="K245" s="73">
        <f t="shared" si="2"/>
        <v>100.00000220909003</v>
      </c>
      <c r="L245" s="165" t="s">
        <v>931</v>
      </c>
      <c r="M245" s="174" t="s">
        <v>815</v>
      </c>
      <c r="N245" s="25"/>
      <c r="O245" s="25"/>
      <c r="P245" s="25"/>
      <c r="Q245" s="25"/>
      <c r="R245" s="25"/>
      <c r="S245" s="25"/>
      <c r="T245" s="25"/>
      <c r="U245" s="25"/>
      <c r="V245" s="25"/>
    </row>
    <row r="246" spans="1:22" s="24" customFormat="1" ht="24.75" customHeight="1" outlineLevel="1" x14ac:dyDescent="0.2">
      <c r="A246" s="198"/>
      <c r="B246" s="166"/>
      <c r="C246" s="166"/>
      <c r="D246" s="169"/>
      <c r="E246" s="169"/>
      <c r="F246" s="169"/>
      <c r="G246" s="172"/>
      <c r="H246" s="74" t="s">
        <v>7</v>
      </c>
      <c r="I246" s="38">
        <v>5377.7790000000005</v>
      </c>
      <c r="J246" s="109">
        <v>5377.7790000000005</v>
      </c>
      <c r="K246" s="73">
        <f t="shared" si="2"/>
        <v>100</v>
      </c>
      <c r="L246" s="166"/>
      <c r="M246" s="175"/>
      <c r="N246" s="25"/>
      <c r="O246" s="25"/>
      <c r="P246" s="25"/>
      <c r="Q246" s="25"/>
      <c r="R246" s="25"/>
      <c r="S246" s="25"/>
      <c r="T246" s="25"/>
      <c r="U246" s="25"/>
      <c r="V246" s="25"/>
    </row>
    <row r="247" spans="1:22" s="24" customFormat="1" ht="24.75" customHeight="1" outlineLevel="1" x14ac:dyDescent="0.2">
      <c r="A247" s="199"/>
      <c r="B247" s="167"/>
      <c r="C247" s="167"/>
      <c r="D247" s="170"/>
      <c r="E247" s="170"/>
      <c r="F247" s="170"/>
      <c r="G247" s="173"/>
      <c r="H247" s="74" t="s">
        <v>6</v>
      </c>
      <c r="I247" s="38">
        <v>54.322000000000003</v>
      </c>
      <c r="J247" s="109">
        <v>54.322119999999998</v>
      </c>
      <c r="K247" s="73">
        <f t="shared" si="2"/>
        <v>100.00022090497403</v>
      </c>
      <c r="L247" s="167"/>
      <c r="M247" s="176"/>
      <c r="N247" s="25"/>
      <c r="O247" s="25"/>
      <c r="P247" s="25"/>
      <c r="Q247" s="25"/>
      <c r="R247" s="25"/>
      <c r="S247" s="25"/>
      <c r="T247" s="25"/>
      <c r="U247" s="25"/>
      <c r="V247" s="25"/>
    </row>
    <row r="248" spans="1:22" s="24" customFormat="1" ht="24.75" customHeight="1" outlineLevel="1" x14ac:dyDescent="0.2">
      <c r="A248" s="197" t="s">
        <v>346</v>
      </c>
      <c r="B248" s="165" t="s">
        <v>832</v>
      </c>
      <c r="C248" s="165" t="s">
        <v>401</v>
      </c>
      <c r="D248" s="168">
        <v>43831</v>
      </c>
      <c r="E248" s="168">
        <v>44196</v>
      </c>
      <c r="F248" s="168">
        <v>43831</v>
      </c>
      <c r="G248" s="171">
        <v>44196</v>
      </c>
      <c r="H248" s="74" t="s">
        <v>15</v>
      </c>
      <c r="I248" s="38">
        <v>5923.7929999999997</v>
      </c>
      <c r="J248" s="109">
        <v>5923.7929800000002</v>
      </c>
      <c r="K248" s="73">
        <f t="shared" si="2"/>
        <v>99.999999662378485</v>
      </c>
      <c r="L248" s="165" t="s">
        <v>932</v>
      </c>
      <c r="M248" s="174" t="s">
        <v>815</v>
      </c>
      <c r="N248" s="25"/>
      <c r="O248" s="25"/>
      <c r="P248" s="25"/>
      <c r="Q248" s="25"/>
      <c r="R248" s="25"/>
      <c r="S248" s="25"/>
      <c r="T248" s="25"/>
      <c r="U248" s="25"/>
      <c r="V248" s="25"/>
    </row>
    <row r="249" spans="1:22" s="24" customFormat="1" ht="24.75" customHeight="1" outlineLevel="1" x14ac:dyDescent="0.2">
      <c r="A249" s="198"/>
      <c r="B249" s="166"/>
      <c r="C249" s="166"/>
      <c r="D249" s="169"/>
      <c r="E249" s="169"/>
      <c r="F249" s="169"/>
      <c r="G249" s="172"/>
      <c r="H249" s="74" t="s">
        <v>7</v>
      </c>
      <c r="I249" s="38">
        <v>5862.6180000000004</v>
      </c>
      <c r="J249" s="109">
        <v>5862.6180000000004</v>
      </c>
      <c r="K249" s="73">
        <f t="shared" si="2"/>
        <v>100</v>
      </c>
      <c r="L249" s="166"/>
      <c r="M249" s="175"/>
      <c r="N249" s="25"/>
      <c r="O249" s="25"/>
      <c r="P249" s="25"/>
      <c r="Q249" s="25"/>
      <c r="R249" s="25"/>
      <c r="S249" s="25"/>
      <c r="T249" s="25"/>
      <c r="U249" s="25"/>
      <c r="V249" s="25"/>
    </row>
    <row r="250" spans="1:22" s="24" customFormat="1" ht="24.75" customHeight="1" outlineLevel="1" x14ac:dyDescent="0.2">
      <c r="A250" s="199"/>
      <c r="B250" s="167"/>
      <c r="C250" s="167"/>
      <c r="D250" s="170"/>
      <c r="E250" s="170"/>
      <c r="F250" s="170"/>
      <c r="G250" s="173"/>
      <c r="H250" s="74" t="s">
        <v>6</v>
      </c>
      <c r="I250" s="38">
        <v>61.174979999999998</v>
      </c>
      <c r="J250" s="109">
        <v>61.174979999999998</v>
      </c>
      <c r="K250" s="73">
        <f t="shared" si="2"/>
        <v>100</v>
      </c>
      <c r="L250" s="167"/>
      <c r="M250" s="176"/>
      <c r="N250" s="25"/>
      <c r="O250" s="25"/>
      <c r="P250" s="25"/>
      <c r="Q250" s="25"/>
      <c r="R250" s="25"/>
      <c r="S250" s="25"/>
      <c r="T250" s="25"/>
      <c r="U250" s="25"/>
      <c r="V250" s="25"/>
    </row>
    <row r="251" spans="1:22" s="24" customFormat="1" ht="24.75" customHeight="1" outlineLevel="1" x14ac:dyDescent="0.2">
      <c r="A251" s="197" t="s">
        <v>347</v>
      </c>
      <c r="B251" s="165" t="s">
        <v>833</v>
      </c>
      <c r="C251" s="165" t="s">
        <v>401</v>
      </c>
      <c r="D251" s="168">
        <v>43831</v>
      </c>
      <c r="E251" s="168">
        <v>44196</v>
      </c>
      <c r="F251" s="168">
        <v>43831</v>
      </c>
      <c r="G251" s="171">
        <v>44196</v>
      </c>
      <c r="H251" s="74" t="s">
        <v>15</v>
      </c>
      <c r="I251" s="38">
        <v>1326.922</v>
      </c>
      <c r="J251" s="109">
        <v>1326.9221399999999</v>
      </c>
      <c r="K251" s="73">
        <f t="shared" si="2"/>
        <v>100.00001055073319</v>
      </c>
      <c r="L251" s="165" t="s">
        <v>933</v>
      </c>
      <c r="M251" s="174" t="s">
        <v>815</v>
      </c>
      <c r="N251" s="25"/>
      <c r="O251" s="25"/>
      <c r="P251" s="25"/>
      <c r="Q251" s="25"/>
      <c r="R251" s="25"/>
      <c r="S251" s="25"/>
      <c r="T251" s="25"/>
      <c r="U251" s="25"/>
      <c r="V251" s="25"/>
    </row>
    <row r="252" spans="1:22" s="24" customFormat="1" ht="24.75" customHeight="1" outlineLevel="1" x14ac:dyDescent="0.2">
      <c r="A252" s="198"/>
      <c r="B252" s="166"/>
      <c r="C252" s="166"/>
      <c r="D252" s="169"/>
      <c r="E252" s="169"/>
      <c r="F252" s="169"/>
      <c r="G252" s="172"/>
      <c r="H252" s="74" t="s">
        <v>7</v>
      </c>
      <c r="I252" s="38">
        <v>1313.652</v>
      </c>
      <c r="J252" s="109">
        <v>1313.652</v>
      </c>
      <c r="K252" s="73">
        <f t="shared" si="2"/>
        <v>100</v>
      </c>
      <c r="L252" s="166"/>
      <c r="M252" s="175"/>
      <c r="N252" s="25"/>
      <c r="O252" s="25"/>
      <c r="P252" s="25"/>
      <c r="Q252" s="25"/>
      <c r="R252" s="25"/>
      <c r="S252" s="25"/>
      <c r="T252" s="25"/>
      <c r="U252" s="25"/>
      <c r="V252" s="25"/>
    </row>
    <row r="253" spans="1:22" s="24" customFormat="1" ht="24.75" customHeight="1" outlineLevel="1" x14ac:dyDescent="0.2">
      <c r="A253" s="199"/>
      <c r="B253" s="167"/>
      <c r="C253" s="167"/>
      <c r="D253" s="170"/>
      <c r="E253" s="170"/>
      <c r="F253" s="170"/>
      <c r="G253" s="173"/>
      <c r="H253" s="74" t="s">
        <v>6</v>
      </c>
      <c r="I253" s="38">
        <v>13.27014</v>
      </c>
      <c r="J253" s="109">
        <v>13.27014</v>
      </c>
      <c r="K253" s="73">
        <f t="shared" si="2"/>
        <v>100</v>
      </c>
      <c r="L253" s="167"/>
      <c r="M253" s="176"/>
      <c r="N253" s="25"/>
      <c r="O253" s="25"/>
      <c r="P253" s="25"/>
      <c r="Q253" s="25"/>
      <c r="R253" s="25"/>
      <c r="S253" s="25"/>
      <c r="T253" s="25"/>
      <c r="U253" s="25"/>
      <c r="V253" s="25"/>
    </row>
    <row r="254" spans="1:22" s="24" customFormat="1" ht="49.5" customHeight="1" outlineLevel="1" x14ac:dyDescent="0.2">
      <c r="A254" s="197" t="s">
        <v>348</v>
      </c>
      <c r="B254" s="165" t="s">
        <v>834</v>
      </c>
      <c r="C254" s="165" t="s">
        <v>401</v>
      </c>
      <c r="D254" s="168">
        <v>43831</v>
      </c>
      <c r="E254" s="168">
        <v>44196</v>
      </c>
      <c r="F254" s="168">
        <v>43831</v>
      </c>
      <c r="G254" s="171">
        <v>44196</v>
      </c>
      <c r="H254" s="74" t="s">
        <v>15</v>
      </c>
      <c r="I254" s="38">
        <v>772.91499999999996</v>
      </c>
      <c r="J254" s="109">
        <v>772.91520000000003</v>
      </c>
      <c r="K254" s="73">
        <f t="shared" si="2"/>
        <v>100.00002587606657</v>
      </c>
      <c r="L254" s="165" t="s">
        <v>934</v>
      </c>
      <c r="M254" s="174" t="s">
        <v>815</v>
      </c>
      <c r="N254" s="25"/>
      <c r="O254" s="25"/>
      <c r="P254" s="25"/>
      <c r="Q254" s="25"/>
      <c r="R254" s="25"/>
      <c r="S254" s="25"/>
      <c r="T254" s="25"/>
      <c r="U254" s="25"/>
      <c r="V254" s="25"/>
    </row>
    <row r="255" spans="1:22" s="24" customFormat="1" ht="24.75" customHeight="1" outlineLevel="1" x14ac:dyDescent="0.2">
      <c r="A255" s="198"/>
      <c r="B255" s="166"/>
      <c r="C255" s="166"/>
      <c r="D255" s="169"/>
      <c r="E255" s="169"/>
      <c r="F255" s="169"/>
      <c r="G255" s="172"/>
      <c r="H255" s="74" t="s">
        <v>7</v>
      </c>
      <c r="I255" s="38">
        <v>765.18600000000004</v>
      </c>
      <c r="J255" s="109">
        <v>765.18600000000004</v>
      </c>
      <c r="K255" s="73">
        <f t="shared" si="2"/>
        <v>100</v>
      </c>
      <c r="L255" s="166"/>
      <c r="M255" s="175"/>
      <c r="N255" s="25"/>
      <c r="O255" s="25"/>
      <c r="P255" s="25"/>
      <c r="Q255" s="25"/>
      <c r="R255" s="25"/>
      <c r="S255" s="25"/>
      <c r="T255" s="25"/>
      <c r="U255" s="25"/>
      <c r="V255" s="25"/>
    </row>
    <row r="256" spans="1:22" s="24" customFormat="1" ht="24.75" customHeight="1" outlineLevel="1" x14ac:dyDescent="0.2">
      <c r="A256" s="199"/>
      <c r="B256" s="167"/>
      <c r="C256" s="167"/>
      <c r="D256" s="170"/>
      <c r="E256" s="170"/>
      <c r="F256" s="170"/>
      <c r="G256" s="173"/>
      <c r="H256" s="74" t="s">
        <v>6</v>
      </c>
      <c r="I256" s="38">
        <v>7.7291999999999996</v>
      </c>
      <c r="J256" s="109">
        <v>7.7291999999999996</v>
      </c>
      <c r="K256" s="73">
        <f t="shared" si="2"/>
        <v>100</v>
      </c>
      <c r="L256" s="167"/>
      <c r="M256" s="176"/>
      <c r="N256" s="25"/>
      <c r="O256" s="25"/>
      <c r="P256" s="25"/>
      <c r="Q256" s="25"/>
      <c r="R256" s="25"/>
      <c r="S256" s="25"/>
      <c r="T256" s="25"/>
      <c r="U256" s="25"/>
      <c r="V256" s="25"/>
    </row>
    <row r="257" spans="1:22" s="24" customFormat="1" ht="24.75" customHeight="1" outlineLevel="1" x14ac:dyDescent="0.2">
      <c r="A257" s="197" t="s">
        <v>349</v>
      </c>
      <c r="B257" s="165" t="s">
        <v>835</v>
      </c>
      <c r="C257" s="165" t="s">
        <v>401</v>
      </c>
      <c r="D257" s="168">
        <v>43831</v>
      </c>
      <c r="E257" s="168">
        <v>44196</v>
      </c>
      <c r="F257" s="168"/>
      <c r="G257" s="171"/>
      <c r="H257" s="74" t="s">
        <v>15</v>
      </c>
      <c r="I257" s="38">
        <v>987.28200000000004</v>
      </c>
      <c r="J257" s="109">
        <v>0</v>
      </c>
      <c r="K257" s="73">
        <f t="shared" si="2"/>
        <v>0</v>
      </c>
      <c r="L257" s="165" t="s">
        <v>935</v>
      </c>
      <c r="M257" s="174" t="s">
        <v>856</v>
      </c>
      <c r="N257" s="25"/>
      <c r="O257" s="25"/>
      <c r="P257" s="25"/>
      <c r="Q257" s="25"/>
      <c r="R257" s="25"/>
      <c r="S257" s="25"/>
      <c r="T257" s="25"/>
      <c r="U257" s="25"/>
      <c r="V257" s="25"/>
    </row>
    <row r="258" spans="1:22" s="24" customFormat="1" ht="24.75" customHeight="1" outlineLevel="1" x14ac:dyDescent="0.2">
      <c r="A258" s="198"/>
      <c r="B258" s="166"/>
      <c r="C258" s="166"/>
      <c r="D258" s="169"/>
      <c r="E258" s="169"/>
      <c r="F258" s="169"/>
      <c r="G258" s="172"/>
      <c r="H258" s="74" t="s">
        <v>7</v>
      </c>
      <c r="I258" s="38">
        <v>977.3</v>
      </c>
      <c r="J258" s="109">
        <v>0</v>
      </c>
      <c r="K258" s="73">
        <f t="shared" si="2"/>
        <v>0</v>
      </c>
      <c r="L258" s="166"/>
      <c r="M258" s="175"/>
      <c r="N258" s="25"/>
      <c r="O258" s="25"/>
      <c r="P258" s="25"/>
      <c r="Q258" s="25"/>
      <c r="R258" s="25"/>
      <c r="S258" s="25"/>
      <c r="T258" s="25"/>
      <c r="U258" s="25"/>
      <c r="V258" s="25"/>
    </row>
    <row r="259" spans="1:22" s="24" customFormat="1" ht="118.5" customHeight="1" outlineLevel="1" x14ac:dyDescent="0.2">
      <c r="A259" s="199"/>
      <c r="B259" s="167"/>
      <c r="C259" s="167"/>
      <c r="D259" s="170"/>
      <c r="E259" s="170"/>
      <c r="F259" s="170"/>
      <c r="G259" s="173"/>
      <c r="H259" s="74" t="s">
        <v>6</v>
      </c>
      <c r="I259" s="38">
        <v>9.9824599999999997</v>
      </c>
      <c r="J259" s="109">
        <v>0</v>
      </c>
      <c r="K259" s="73">
        <f t="shared" si="2"/>
        <v>0</v>
      </c>
      <c r="L259" s="167"/>
      <c r="M259" s="176"/>
      <c r="N259" s="25"/>
      <c r="O259" s="25"/>
      <c r="P259" s="25"/>
      <c r="Q259" s="25"/>
      <c r="R259" s="25"/>
      <c r="S259" s="25"/>
      <c r="T259" s="25"/>
      <c r="U259" s="25"/>
      <c r="V259" s="25"/>
    </row>
    <row r="260" spans="1:22" s="24" customFormat="1" ht="24.75" customHeight="1" outlineLevel="1" x14ac:dyDescent="0.2">
      <c r="A260" s="197" t="s">
        <v>350</v>
      </c>
      <c r="B260" s="165" t="s">
        <v>836</v>
      </c>
      <c r="C260" s="165" t="s">
        <v>401</v>
      </c>
      <c r="D260" s="168">
        <v>43831</v>
      </c>
      <c r="E260" s="168">
        <v>44196</v>
      </c>
      <c r="F260" s="168">
        <v>43831</v>
      </c>
      <c r="G260" s="171">
        <v>44196</v>
      </c>
      <c r="H260" s="74" t="s">
        <v>15</v>
      </c>
      <c r="I260" s="38">
        <v>2556.509</v>
      </c>
      <c r="J260" s="109">
        <v>2556.5088799999999</v>
      </c>
      <c r="K260" s="73">
        <f t="shared" si="2"/>
        <v>99.999995306099052</v>
      </c>
      <c r="L260" s="165" t="s">
        <v>936</v>
      </c>
      <c r="M260" s="174" t="s">
        <v>815</v>
      </c>
      <c r="N260" s="25"/>
      <c r="O260" s="25"/>
      <c r="P260" s="25"/>
      <c r="Q260" s="25"/>
      <c r="R260" s="25"/>
      <c r="S260" s="25"/>
      <c r="T260" s="25"/>
      <c r="U260" s="25"/>
      <c r="V260" s="25"/>
    </row>
    <row r="261" spans="1:22" s="24" customFormat="1" ht="24.75" customHeight="1" outlineLevel="1" x14ac:dyDescent="0.2">
      <c r="A261" s="198"/>
      <c r="B261" s="166"/>
      <c r="C261" s="166"/>
      <c r="D261" s="169"/>
      <c r="E261" s="169"/>
      <c r="F261" s="169"/>
      <c r="G261" s="172"/>
      <c r="H261" s="74" t="s">
        <v>7</v>
      </c>
      <c r="I261" s="38">
        <v>2530.9430000000002</v>
      </c>
      <c r="J261" s="109">
        <v>2530.9430000000002</v>
      </c>
      <c r="K261" s="73">
        <f t="shared" si="2"/>
        <v>100</v>
      </c>
      <c r="L261" s="166"/>
      <c r="M261" s="175"/>
      <c r="N261" s="25"/>
      <c r="O261" s="25"/>
      <c r="P261" s="25"/>
      <c r="Q261" s="25"/>
      <c r="R261" s="25"/>
      <c r="S261" s="25"/>
      <c r="T261" s="25"/>
      <c r="U261" s="25"/>
      <c r="V261" s="25"/>
    </row>
    <row r="262" spans="1:22" s="24" customFormat="1" ht="24.75" customHeight="1" outlineLevel="1" x14ac:dyDescent="0.2">
      <c r="A262" s="199"/>
      <c r="B262" s="167"/>
      <c r="C262" s="167"/>
      <c r="D262" s="170"/>
      <c r="E262" s="170"/>
      <c r="F262" s="170"/>
      <c r="G262" s="173"/>
      <c r="H262" s="74" t="s">
        <v>6</v>
      </c>
      <c r="I262" s="38">
        <v>25.56588</v>
      </c>
      <c r="J262" s="109">
        <v>25.56588</v>
      </c>
      <c r="K262" s="73">
        <f t="shared" si="2"/>
        <v>100</v>
      </c>
      <c r="L262" s="167"/>
      <c r="M262" s="176"/>
      <c r="N262" s="25"/>
      <c r="O262" s="25"/>
      <c r="P262" s="25"/>
      <c r="Q262" s="25"/>
      <c r="R262" s="25"/>
      <c r="S262" s="25"/>
      <c r="T262" s="25"/>
      <c r="U262" s="25"/>
      <c r="V262" s="25"/>
    </row>
    <row r="263" spans="1:22" s="24" customFormat="1" ht="24.75" customHeight="1" outlineLevel="1" x14ac:dyDescent="0.2">
      <c r="A263" s="197" t="s">
        <v>351</v>
      </c>
      <c r="B263" s="165" t="s">
        <v>402</v>
      </c>
      <c r="C263" s="165" t="s">
        <v>403</v>
      </c>
      <c r="D263" s="168">
        <v>43831</v>
      </c>
      <c r="E263" s="168">
        <v>44196</v>
      </c>
      <c r="F263" s="168">
        <v>43831</v>
      </c>
      <c r="G263" s="171">
        <v>44196</v>
      </c>
      <c r="H263" s="74" t="s">
        <v>15</v>
      </c>
      <c r="I263" s="38">
        <v>4248.59</v>
      </c>
      <c r="J263" s="109">
        <v>4248.59</v>
      </c>
      <c r="K263" s="73">
        <f t="shared" si="2"/>
        <v>100</v>
      </c>
      <c r="L263" s="165" t="s">
        <v>937</v>
      </c>
      <c r="M263" s="174" t="s">
        <v>815</v>
      </c>
      <c r="N263" s="25"/>
      <c r="O263" s="25"/>
      <c r="P263" s="25"/>
      <c r="Q263" s="25"/>
      <c r="R263" s="25"/>
      <c r="S263" s="25"/>
      <c r="T263" s="25"/>
      <c r="U263" s="25"/>
      <c r="V263" s="25"/>
    </row>
    <row r="264" spans="1:22" s="24" customFormat="1" ht="24.75" customHeight="1" outlineLevel="1" x14ac:dyDescent="0.2">
      <c r="A264" s="198"/>
      <c r="B264" s="166"/>
      <c r="C264" s="166"/>
      <c r="D264" s="169"/>
      <c r="E264" s="169"/>
      <c r="F264" s="169"/>
      <c r="G264" s="172"/>
      <c r="H264" s="74" t="s">
        <v>7</v>
      </c>
      <c r="I264" s="38">
        <v>4205.2569999999996</v>
      </c>
      <c r="J264" s="109">
        <v>4205.2569999999996</v>
      </c>
      <c r="K264" s="73">
        <f t="shared" si="2"/>
        <v>100</v>
      </c>
      <c r="L264" s="166"/>
      <c r="M264" s="175"/>
      <c r="N264" s="25"/>
      <c r="O264" s="25"/>
      <c r="P264" s="25"/>
      <c r="Q264" s="25"/>
      <c r="R264" s="25"/>
      <c r="S264" s="25"/>
      <c r="T264" s="25"/>
      <c r="U264" s="25"/>
      <c r="V264" s="25"/>
    </row>
    <row r="265" spans="1:22" s="24" customFormat="1" ht="24.75" customHeight="1" outlineLevel="1" x14ac:dyDescent="0.2">
      <c r="A265" s="199"/>
      <c r="B265" s="167"/>
      <c r="C265" s="167"/>
      <c r="D265" s="170"/>
      <c r="E265" s="170"/>
      <c r="F265" s="170"/>
      <c r="G265" s="173"/>
      <c r="H265" s="74" t="s">
        <v>6</v>
      </c>
      <c r="I265" s="38">
        <v>43.326000000000001</v>
      </c>
      <c r="J265" s="109">
        <v>43.326000000000001</v>
      </c>
      <c r="K265" s="73">
        <f t="shared" si="2"/>
        <v>100</v>
      </c>
      <c r="L265" s="167"/>
      <c r="M265" s="176"/>
      <c r="N265" s="25"/>
      <c r="O265" s="25"/>
      <c r="P265" s="25"/>
      <c r="Q265" s="25"/>
      <c r="R265" s="25"/>
      <c r="S265" s="25"/>
      <c r="T265" s="25"/>
      <c r="U265" s="25"/>
      <c r="V265" s="25"/>
    </row>
    <row r="266" spans="1:22" s="24" customFormat="1" ht="24.75" customHeight="1" outlineLevel="1" x14ac:dyDescent="0.2">
      <c r="A266" s="197" t="s">
        <v>352</v>
      </c>
      <c r="B266" s="165" t="s">
        <v>404</v>
      </c>
      <c r="C266" s="165" t="s">
        <v>403</v>
      </c>
      <c r="D266" s="168">
        <v>43831</v>
      </c>
      <c r="E266" s="168">
        <v>44196</v>
      </c>
      <c r="F266" s="168">
        <v>43831</v>
      </c>
      <c r="G266" s="171">
        <v>44196</v>
      </c>
      <c r="H266" s="74" t="s">
        <v>15</v>
      </c>
      <c r="I266" s="38">
        <v>1574.1220000000001</v>
      </c>
      <c r="J266" s="109">
        <v>1574.1220000000001</v>
      </c>
      <c r="K266" s="73">
        <f t="shared" si="2"/>
        <v>100</v>
      </c>
      <c r="L266" s="165" t="s">
        <v>938</v>
      </c>
      <c r="M266" s="174" t="s">
        <v>815</v>
      </c>
      <c r="N266" s="25"/>
      <c r="O266" s="25"/>
      <c r="P266" s="25"/>
      <c r="Q266" s="25"/>
      <c r="R266" s="25"/>
      <c r="S266" s="25"/>
      <c r="T266" s="25"/>
      <c r="U266" s="25"/>
      <c r="V266" s="25"/>
    </row>
    <row r="267" spans="1:22" s="24" customFormat="1" ht="24.75" customHeight="1" outlineLevel="1" x14ac:dyDescent="0.2">
      <c r="A267" s="198"/>
      <c r="B267" s="166"/>
      <c r="C267" s="166"/>
      <c r="D267" s="169"/>
      <c r="E267" s="169"/>
      <c r="F267" s="169"/>
      <c r="G267" s="172"/>
      <c r="H267" s="74" t="s">
        <v>7</v>
      </c>
      <c r="I267" s="38">
        <v>1557.87</v>
      </c>
      <c r="J267" s="109">
        <v>1557.87</v>
      </c>
      <c r="K267" s="73">
        <f t="shared" si="2"/>
        <v>100</v>
      </c>
      <c r="L267" s="166"/>
      <c r="M267" s="175"/>
      <c r="N267" s="25"/>
      <c r="O267" s="25"/>
      <c r="P267" s="25"/>
      <c r="Q267" s="25"/>
      <c r="R267" s="25"/>
      <c r="S267" s="25"/>
      <c r="T267" s="25"/>
      <c r="U267" s="25"/>
      <c r="V267" s="25"/>
    </row>
    <row r="268" spans="1:22" s="24" customFormat="1" ht="24.75" customHeight="1" outlineLevel="1" x14ac:dyDescent="0.2">
      <c r="A268" s="199"/>
      <c r="B268" s="167"/>
      <c r="C268" s="167"/>
      <c r="D268" s="170"/>
      <c r="E268" s="170"/>
      <c r="F268" s="170"/>
      <c r="G268" s="173"/>
      <c r="H268" s="74" t="s">
        <v>6</v>
      </c>
      <c r="I268" s="38">
        <v>16.251999999999999</v>
      </c>
      <c r="J268" s="109">
        <v>16.251999999999999</v>
      </c>
      <c r="K268" s="73">
        <f t="shared" si="2"/>
        <v>100</v>
      </c>
      <c r="L268" s="167"/>
      <c r="M268" s="176"/>
      <c r="N268" s="25"/>
      <c r="O268" s="25"/>
      <c r="P268" s="25"/>
      <c r="Q268" s="25"/>
      <c r="R268" s="25"/>
      <c r="S268" s="25"/>
      <c r="T268" s="25"/>
      <c r="U268" s="25"/>
      <c r="V268" s="25"/>
    </row>
    <row r="269" spans="1:22" s="24" customFormat="1" ht="24.75" customHeight="1" outlineLevel="1" x14ac:dyDescent="0.2">
      <c r="A269" s="197" t="s">
        <v>353</v>
      </c>
      <c r="B269" s="165" t="s">
        <v>405</v>
      </c>
      <c r="C269" s="165" t="s">
        <v>403</v>
      </c>
      <c r="D269" s="168">
        <v>43831</v>
      </c>
      <c r="E269" s="168">
        <v>44196</v>
      </c>
      <c r="F269" s="168">
        <v>43831</v>
      </c>
      <c r="G269" s="171">
        <v>44196</v>
      </c>
      <c r="H269" s="74" t="s">
        <v>15</v>
      </c>
      <c r="I269" s="38">
        <v>465.16</v>
      </c>
      <c r="J269" s="109">
        <v>465.16</v>
      </c>
      <c r="K269" s="73">
        <f t="shared" si="2"/>
        <v>100</v>
      </c>
      <c r="L269" s="165" t="s">
        <v>939</v>
      </c>
      <c r="M269" s="174" t="s">
        <v>815</v>
      </c>
      <c r="N269" s="25"/>
      <c r="O269" s="25"/>
      <c r="P269" s="25"/>
      <c r="Q269" s="25"/>
      <c r="R269" s="25"/>
      <c r="S269" s="25"/>
      <c r="T269" s="25"/>
      <c r="U269" s="25"/>
      <c r="V269" s="25"/>
    </row>
    <row r="270" spans="1:22" s="24" customFormat="1" ht="24.75" customHeight="1" outlineLevel="1" x14ac:dyDescent="0.2">
      <c r="A270" s="198"/>
      <c r="B270" s="166"/>
      <c r="C270" s="166"/>
      <c r="D270" s="169"/>
      <c r="E270" s="169"/>
      <c r="F270" s="169"/>
      <c r="G270" s="172"/>
      <c r="H270" s="74" t="s">
        <v>7</v>
      </c>
      <c r="I270" s="38">
        <v>459.9</v>
      </c>
      <c r="J270" s="109">
        <v>459.9</v>
      </c>
      <c r="K270" s="73">
        <f t="shared" si="2"/>
        <v>100</v>
      </c>
      <c r="L270" s="166"/>
      <c r="M270" s="175"/>
      <c r="N270" s="25"/>
      <c r="O270" s="25"/>
      <c r="P270" s="25"/>
      <c r="Q270" s="25"/>
      <c r="R270" s="25"/>
      <c r="S270" s="25"/>
      <c r="T270" s="25"/>
      <c r="U270" s="25"/>
      <c r="V270" s="25"/>
    </row>
    <row r="271" spans="1:22" s="24" customFormat="1" ht="24.75" customHeight="1" outlineLevel="1" x14ac:dyDescent="0.2">
      <c r="A271" s="199"/>
      <c r="B271" s="167"/>
      <c r="C271" s="167"/>
      <c r="D271" s="170"/>
      <c r="E271" s="170"/>
      <c r="F271" s="170"/>
      <c r="G271" s="173"/>
      <c r="H271" s="74" t="s">
        <v>6</v>
      </c>
      <c r="I271" s="38">
        <v>5.26</v>
      </c>
      <c r="J271" s="109">
        <v>5.26</v>
      </c>
      <c r="K271" s="73">
        <f t="shared" si="2"/>
        <v>100</v>
      </c>
      <c r="L271" s="167"/>
      <c r="M271" s="176"/>
      <c r="N271" s="25"/>
      <c r="O271" s="25"/>
      <c r="P271" s="25"/>
      <c r="Q271" s="25"/>
      <c r="R271" s="25"/>
      <c r="S271" s="25"/>
      <c r="T271" s="25"/>
      <c r="U271" s="25"/>
      <c r="V271" s="25"/>
    </row>
    <row r="272" spans="1:22" s="24" customFormat="1" ht="24.75" customHeight="1" outlineLevel="1" x14ac:dyDescent="0.2">
      <c r="A272" s="197" t="s">
        <v>354</v>
      </c>
      <c r="B272" s="165" t="s">
        <v>406</v>
      </c>
      <c r="C272" s="165" t="s">
        <v>403</v>
      </c>
      <c r="D272" s="168">
        <v>43831</v>
      </c>
      <c r="E272" s="168">
        <v>44196</v>
      </c>
      <c r="F272" s="168">
        <v>43831</v>
      </c>
      <c r="G272" s="171">
        <v>44196</v>
      </c>
      <c r="H272" s="74" t="s">
        <v>15</v>
      </c>
      <c r="I272" s="38">
        <v>2459.58</v>
      </c>
      <c r="J272" s="109">
        <v>2459.58</v>
      </c>
      <c r="K272" s="73">
        <f t="shared" si="2"/>
        <v>100</v>
      </c>
      <c r="L272" s="165" t="s">
        <v>940</v>
      </c>
      <c r="M272" s="174" t="s">
        <v>815</v>
      </c>
      <c r="N272" s="25"/>
      <c r="O272" s="25"/>
      <c r="P272" s="25"/>
      <c r="Q272" s="25"/>
      <c r="R272" s="25"/>
      <c r="S272" s="25"/>
      <c r="T272" s="25"/>
      <c r="U272" s="25"/>
      <c r="V272" s="25"/>
    </row>
    <row r="273" spans="1:22" s="24" customFormat="1" ht="24.75" customHeight="1" outlineLevel="1" x14ac:dyDescent="0.2">
      <c r="A273" s="198"/>
      <c r="B273" s="166"/>
      <c r="C273" s="166"/>
      <c r="D273" s="169"/>
      <c r="E273" s="169"/>
      <c r="F273" s="169"/>
      <c r="G273" s="172"/>
      <c r="H273" s="74" t="s">
        <v>7</v>
      </c>
      <c r="I273" s="38">
        <v>2434.0250000000001</v>
      </c>
      <c r="J273" s="109">
        <v>2434.0250000000001</v>
      </c>
      <c r="K273" s="73">
        <f t="shared" si="2"/>
        <v>100</v>
      </c>
      <c r="L273" s="166"/>
      <c r="M273" s="175"/>
      <c r="N273" s="25"/>
      <c r="O273" s="25"/>
      <c r="P273" s="25"/>
      <c r="Q273" s="25"/>
      <c r="R273" s="25"/>
      <c r="S273" s="25"/>
      <c r="T273" s="25"/>
      <c r="U273" s="25"/>
      <c r="V273" s="25"/>
    </row>
    <row r="274" spans="1:22" s="24" customFormat="1" ht="24.75" customHeight="1" outlineLevel="1" x14ac:dyDescent="0.2">
      <c r="A274" s="199"/>
      <c r="B274" s="167"/>
      <c r="C274" s="167"/>
      <c r="D274" s="170"/>
      <c r="E274" s="170"/>
      <c r="F274" s="170"/>
      <c r="G274" s="173"/>
      <c r="H274" s="74" t="s">
        <v>6</v>
      </c>
      <c r="I274" s="38">
        <v>25.547999999999998</v>
      </c>
      <c r="J274" s="109">
        <v>25.547999999999998</v>
      </c>
      <c r="K274" s="73">
        <f t="shared" si="2"/>
        <v>100</v>
      </c>
      <c r="L274" s="167"/>
      <c r="M274" s="176"/>
      <c r="N274" s="25"/>
      <c r="O274" s="25"/>
      <c r="P274" s="25"/>
      <c r="Q274" s="25"/>
      <c r="R274" s="25"/>
      <c r="S274" s="25"/>
      <c r="T274" s="25"/>
      <c r="U274" s="25"/>
      <c r="V274" s="25"/>
    </row>
    <row r="275" spans="1:22" s="24" customFormat="1" ht="24.75" customHeight="1" outlineLevel="1" x14ac:dyDescent="0.2">
      <c r="A275" s="197" t="s">
        <v>355</v>
      </c>
      <c r="B275" s="165" t="s">
        <v>407</v>
      </c>
      <c r="C275" s="165" t="s">
        <v>403</v>
      </c>
      <c r="D275" s="168">
        <v>43831</v>
      </c>
      <c r="E275" s="168">
        <v>44196</v>
      </c>
      <c r="F275" s="168">
        <v>43831</v>
      </c>
      <c r="G275" s="171">
        <v>44196</v>
      </c>
      <c r="H275" s="74" t="s">
        <v>15</v>
      </c>
      <c r="I275" s="38">
        <v>1151.867</v>
      </c>
      <c r="J275" s="109">
        <v>1151.867</v>
      </c>
      <c r="K275" s="73">
        <f t="shared" si="2"/>
        <v>100</v>
      </c>
      <c r="L275" s="165" t="s">
        <v>941</v>
      </c>
      <c r="M275" s="174" t="s">
        <v>815</v>
      </c>
      <c r="N275" s="25"/>
      <c r="O275" s="25"/>
      <c r="P275" s="25"/>
      <c r="Q275" s="25"/>
      <c r="R275" s="25"/>
      <c r="S275" s="25"/>
      <c r="T275" s="25"/>
      <c r="U275" s="25"/>
      <c r="V275" s="25"/>
    </row>
    <row r="276" spans="1:22" s="24" customFormat="1" ht="24.75" customHeight="1" outlineLevel="1" x14ac:dyDescent="0.2">
      <c r="A276" s="198"/>
      <c r="B276" s="166"/>
      <c r="C276" s="166"/>
      <c r="D276" s="169"/>
      <c r="E276" s="169"/>
      <c r="F276" s="169"/>
      <c r="G276" s="172"/>
      <c r="H276" s="74" t="s">
        <v>7</v>
      </c>
      <c r="I276" s="38">
        <v>1139.8399999999999</v>
      </c>
      <c r="J276" s="109">
        <v>1139.8399999999999</v>
      </c>
      <c r="K276" s="73">
        <f t="shared" si="2"/>
        <v>100</v>
      </c>
      <c r="L276" s="166"/>
      <c r="M276" s="175"/>
      <c r="N276" s="25"/>
      <c r="O276" s="25"/>
      <c r="P276" s="25"/>
      <c r="Q276" s="25"/>
      <c r="R276" s="25"/>
      <c r="S276" s="25"/>
      <c r="T276" s="25"/>
      <c r="U276" s="25"/>
      <c r="V276" s="25"/>
    </row>
    <row r="277" spans="1:22" s="24" customFormat="1" ht="24.75" customHeight="1" outlineLevel="1" x14ac:dyDescent="0.2">
      <c r="A277" s="199"/>
      <c r="B277" s="167"/>
      <c r="C277" s="167"/>
      <c r="D277" s="170"/>
      <c r="E277" s="170"/>
      <c r="F277" s="170"/>
      <c r="G277" s="173"/>
      <c r="H277" s="74" t="s">
        <v>6</v>
      </c>
      <c r="I277" s="38">
        <v>12.026999999999999</v>
      </c>
      <c r="J277" s="109">
        <v>12.026999999999999</v>
      </c>
      <c r="K277" s="73">
        <f t="shared" si="2"/>
        <v>100</v>
      </c>
      <c r="L277" s="167"/>
      <c r="M277" s="176"/>
      <c r="N277" s="25"/>
      <c r="O277" s="25"/>
      <c r="P277" s="25"/>
      <c r="Q277" s="25"/>
      <c r="R277" s="25"/>
      <c r="S277" s="25"/>
      <c r="T277" s="25"/>
      <c r="U277" s="25"/>
      <c r="V277" s="25"/>
    </row>
    <row r="278" spans="1:22" s="24" customFormat="1" ht="24.75" customHeight="1" outlineLevel="1" x14ac:dyDescent="0.2">
      <c r="A278" s="197" t="s">
        <v>356</v>
      </c>
      <c r="B278" s="165" t="s">
        <v>408</v>
      </c>
      <c r="C278" s="165" t="s">
        <v>403</v>
      </c>
      <c r="D278" s="168">
        <v>43831</v>
      </c>
      <c r="E278" s="168">
        <v>44196</v>
      </c>
      <c r="F278" s="168">
        <v>43831</v>
      </c>
      <c r="G278" s="171">
        <v>44196</v>
      </c>
      <c r="H278" s="74" t="s">
        <v>15</v>
      </c>
      <c r="I278" s="38">
        <v>2028.5619999999999</v>
      </c>
      <c r="J278" s="109">
        <v>2028.5619999999999</v>
      </c>
      <c r="K278" s="73">
        <f t="shared" ref="K278:K283" si="4">J278/I278*100</f>
        <v>100</v>
      </c>
      <c r="L278" s="165" t="s">
        <v>942</v>
      </c>
      <c r="M278" s="174" t="s">
        <v>815</v>
      </c>
      <c r="N278" s="25"/>
      <c r="O278" s="25"/>
      <c r="P278" s="25"/>
      <c r="Q278" s="25"/>
      <c r="R278" s="25"/>
      <c r="S278" s="25"/>
      <c r="T278" s="25"/>
      <c r="U278" s="25"/>
      <c r="V278" s="25"/>
    </row>
    <row r="279" spans="1:22" s="24" customFormat="1" ht="24.75" customHeight="1" outlineLevel="1" x14ac:dyDescent="0.2">
      <c r="A279" s="198"/>
      <c r="B279" s="166"/>
      <c r="C279" s="166"/>
      <c r="D279" s="169"/>
      <c r="E279" s="169"/>
      <c r="F279" s="169"/>
      <c r="G279" s="172"/>
      <c r="H279" s="74" t="s">
        <v>7</v>
      </c>
      <c r="I279" s="38">
        <v>2007.674</v>
      </c>
      <c r="J279" s="109">
        <v>2007.674</v>
      </c>
      <c r="K279" s="73">
        <f t="shared" si="4"/>
        <v>100</v>
      </c>
      <c r="L279" s="166"/>
      <c r="M279" s="175"/>
      <c r="N279" s="25"/>
      <c r="O279" s="25"/>
      <c r="P279" s="25"/>
      <c r="Q279" s="25"/>
      <c r="R279" s="25"/>
      <c r="S279" s="25"/>
      <c r="T279" s="25"/>
      <c r="U279" s="25"/>
      <c r="V279" s="25"/>
    </row>
    <row r="280" spans="1:22" s="24" customFormat="1" ht="24.75" customHeight="1" outlineLevel="1" x14ac:dyDescent="0.2">
      <c r="A280" s="199"/>
      <c r="B280" s="167"/>
      <c r="C280" s="167"/>
      <c r="D280" s="170"/>
      <c r="E280" s="170"/>
      <c r="F280" s="170"/>
      <c r="G280" s="173"/>
      <c r="H280" s="74" t="s">
        <v>6</v>
      </c>
      <c r="I280" s="38">
        <v>20.888000000000002</v>
      </c>
      <c r="J280" s="109">
        <v>20.888000000000002</v>
      </c>
      <c r="K280" s="73">
        <f t="shared" si="4"/>
        <v>100</v>
      </c>
      <c r="L280" s="167"/>
      <c r="M280" s="176"/>
      <c r="N280" s="25"/>
      <c r="O280" s="25"/>
      <c r="P280" s="25"/>
      <c r="Q280" s="25"/>
      <c r="R280" s="25"/>
      <c r="S280" s="25"/>
      <c r="T280" s="25"/>
      <c r="U280" s="25"/>
      <c r="V280" s="25"/>
    </row>
    <row r="281" spans="1:22" s="24" customFormat="1" ht="24.75" customHeight="1" outlineLevel="1" x14ac:dyDescent="0.2">
      <c r="A281" s="197" t="s">
        <v>357</v>
      </c>
      <c r="B281" s="165" t="s">
        <v>409</v>
      </c>
      <c r="C281" s="165" t="s">
        <v>403</v>
      </c>
      <c r="D281" s="168">
        <v>43831</v>
      </c>
      <c r="E281" s="168">
        <v>44196</v>
      </c>
      <c r="F281" s="168">
        <v>43831</v>
      </c>
      <c r="G281" s="171">
        <v>44196</v>
      </c>
      <c r="H281" s="74" t="s">
        <v>15</v>
      </c>
      <c r="I281" s="38">
        <v>2594.029</v>
      </c>
      <c r="J281" s="109">
        <v>2594.029</v>
      </c>
      <c r="K281" s="73">
        <f t="shared" si="4"/>
        <v>100</v>
      </c>
      <c r="L281" s="165" t="s">
        <v>943</v>
      </c>
      <c r="M281" s="174" t="s">
        <v>815</v>
      </c>
      <c r="N281" s="25"/>
      <c r="O281" s="25"/>
      <c r="P281" s="25"/>
      <c r="Q281" s="25"/>
      <c r="R281" s="25"/>
      <c r="S281" s="25"/>
      <c r="T281" s="25"/>
      <c r="U281" s="25"/>
      <c r="V281" s="25"/>
    </row>
    <row r="282" spans="1:22" s="24" customFormat="1" ht="24.75" customHeight="1" outlineLevel="1" x14ac:dyDescent="0.2">
      <c r="A282" s="198"/>
      <c r="B282" s="166"/>
      <c r="C282" s="166"/>
      <c r="D282" s="169"/>
      <c r="E282" s="169"/>
      <c r="F282" s="169"/>
      <c r="G282" s="172"/>
      <c r="H282" s="74" t="s">
        <v>7</v>
      </c>
      <c r="I282" s="38">
        <v>2567.4340000000002</v>
      </c>
      <c r="J282" s="109">
        <v>2567.4340000000002</v>
      </c>
      <c r="K282" s="73">
        <f t="shared" si="4"/>
        <v>100</v>
      </c>
      <c r="L282" s="166"/>
      <c r="M282" s="175"/>
      <c r="N282" s="25"/>
      <c r="O282" s="25"/>
      <c r="P282" s="25"/>
      <c r="Q282" s="25"/>
      <c r="R282" s="25"/>
      <c r="S282" s="25"/>
      <c r="T282" s="25"/>
      <c r="U282" s="25"/>
      <c r="V282" s="25"/>
    </row>
    <row r="283" spans="1:22" s="24" customFormat="1" ht="24.75" customHeight="1" outlineLevel="1" x14ac:dyDescent="0.2">
      <c r="A283" s="199"/>
      <c r="B283" s="167"/>
      <c r="C283" s="167"/>
      <c r="D283" s="170"/>
      <c r="E283" s="170"/>
      <c r="F283" s="170"/>
      <c r="G283" s="173"/>
      <c r="H283" s="74" t="s">
        <v>6</v>
      </c>
      <c r="I283" s="38">
        <v>26.594999999999999</v>
      </c>
      <c r="J283" s="109">
        <v>26.594999999999999</v>
      </c>
      <c r="K283" s="73">
        <f t="shared" si="4"/>
        <v>100</v>
      </c>
      <c r="L283" s="167"/>
      <c r="M283" s="176"/>
      <c r="N283" s="25"/>
      <c r="O283" s="25"/>
      <c r="P283" s="25"/>
      <c r="Q283" s="25"/>
      <c r="R283" s="25"/>
      <c r="S283" s="25"/>
      <c r="T283" s="25"/>
      <c r="U283" s="25"/>
      <c r="V283" s="25"/>
    </row>
    <row r="284" spans="1:22" s="24" customFormat="1" ht="24.75" customHeight="1" outlineLevel="1" x14ac:dyDescent="0.2">
      <c r="A284" s="197" t="s">
        <v>358</v>
      </c>
      <c r="B284" s="165" t="s">
        <v>410</v>
      </c>
      <c r="C284" s="165" t="s">
        <v>411</v>
      </c>
      <c r="D284" s="168">
        <v>43831</v>
      </c>
      <c r="E284" s="168">
        <v>44196</v>
      </c>
      <c r="F284" s="168">
        <v>43831</v>
      </c>
      <c r="G284" s="171">
        <v>44196</v>
      </c>
      <c r="H284" s="74" t="s">
        <v>15</v>
      </c>
      <c r="I284" s="38">
        <v>8582.4437600000001</v>
      </c>
      <c r="J284" s="109">
        <v>8582.4437600000001</v>
      </c>
      <c r="K284" s="73">
        <f t="shared" si="2"/>
        <v>100</v>
      </c>
      <c r="L284" s="165" t="s">
        <v>944</v>
      </c>
      <c r="M284" s="174" t="s">
        <v>815</v>
      </c>
      <c r="N284" s="25"/>
      <c r="O284" s="25"/>
      <c r="P284" s="25"/>
      <c r="Q284" s="25"/>
      <c r="R284" s="25"/>
      <c r="S284" s="25"/>
      <c r="T284" s="25"/>
      <c r="U284" s="25"/>
      <c r="V284" s="25"/>
    </row>
    <row r="285" spans="1:22" s="24" customFormat="1" ht="24.75" customHeight="1" outlineLevel="1" x14ac:dyDescent="0.2">
      <c r="A285" s="198"/>
      <c r="B285" s="166"/>
      <c r="C285" s="166"/>
      <c r="D285" s="169"/>
      <c r="E285" s="169"/>
      <c r="F285" s="169"/>
      <c r="G285" s="172"/>
      <c r="H285" s="74" t="s">
        <v>7</v>
      </c>
      <c r="I285" s="38">
        <v>8496.6190000000006</v>
      </c>
      <c r="J285" s="109">
        <v>8496.6190000000006</v>
      </c>
      <c r="K285" s="73">
        <f t="shared" si="2"/>
        <v>100</v>
      </c>
      <c r="L285" s="166"/>
      <c r="M285" s="175"/>
      <c r="N285" s="25"/>
      <c r="O285" s="25"/>
      <c r="P285" s="25"/>
      <c r="Q285" s="25"/>
      <c r="R285" s="25"/>
      <c r="S285" s="25"/>
      <c r="T285" s="25"/>
      <c r="U285" s="25"/>
      <c r="V285" s="25"/>
    </row>
    <row r="286" spans="1:22" s="24" customFormat="1" ht="24.75" customHeight="1" outlineLevel="1" x14ac:dyDescent="0.2">
      <c r="A286" s="199"/>
      <c r="B286" s="167"/>
      <c r="C286" s="167"/>
      <c r="D286" s="170"/>
      <c r="E286" s="170"/>
      <c r="F286" s="170"/>
      <c r="G286" s="173"/>
      <c r="H286" s="74" t="s">
        <v>6</v>
      </c>
      <c r="I286" s="38">
        <v>85.824759999999998</v>
      </c>
      <c r="J286" s="109">
        <v>85.824759999999998</v>
      </c>
      <c r="K286" s="73">
        <f t="shared" si="2"/>
        <v>100</v>
      </c>
      <c r="L286" s="167"/>
      <c r="M286" s="176"/>
      <c r="N286" s="25"/>
      <c r="O286" s="25"/>
      <c r="P286" s="25"/>
      <c r="Q286" s="25"/>
      <c r="R286" s="25"/>
      <c r="S286" s="25"/>
      <c r="T286" s="25"/>
      <c r="U286" s="25"/>
      <c r="V286" s="25"/>
    </row>
    <row r="287" spans="1:22" s="24" customFormat="1" ht="24.75" customHeight="1" outlineLevel="1" x14ac:dyDescent="0.2">
      <c r="A287" s="197" t="s">
        <v>359</v>
      </c>
      <c r="B287" s="165" t="s">
        <v>412</v>
      </c>
      <c r="C287" s="165" t="s">
        <v>411</v>
      </c>
      <c r="D287" s="168">
        <v>43831</v>
      </c>
      <c r="E287" s="168">
        <v>44196</v>
      </c>
      <c r="F287" s="168">
        <v>43831</v>
      </c>
      <c r="G287" s="171">
        <v>44196</v>
      </c>
      <c r="H287" s="74" t="s">
        <v>15</v>
      </c>
      <c r="I287" s="38">
        <v>2191.5520000000001</v>
      </c>
      <c r="J287" s="109">
        <v>2191.5520000000001</v>
      </c>
      <c r="K287" s="73">
        <f t="shared" si="2"/>
        <v>100</v>
      </c>
      <c r="L287" s="165" t="s">
        <v>917</v>
      </c>
      <c r="M287" s="174" t="s">
        <v>815</v>
      </c>
      <c r="N287" s="25"/>
      <c r="O287" s="25"/>
      <c r="P287" s="25"/>
      <c r="Q287" s="25"/>
      <c r="R287" s="25"/>
      <c r="S287" s="25"/>
      <c r="T287" s="25"/>
      <c r="U287" s="25"/>
      <c r="V287" s="25"/>
    </row>
    <row r="288" spans="1:22" s="24" customFormat="1" ht="24.75" customHeight="1" outlineLevel="1" x14ac:dyDescent="0.2">
      <c r="A288" s="198"/>
      <c r="B288" s="166"/>
      <c r="C288" s="166"/>
      <c r="D288" s="169"/>
      <c r="E288" s="169"/>
      <c r="F288" s="169"/>
      <c r="G288" s="172"/>
      <c r="H288" s="74" t="s">
        <v>7</v>
      </c>
      <c r="I288" s="38">
        <v>2166.3809999999999</v>
      </c>
      <c r="J288" s="109">
        <v>2166.3809999999999</v>
      </c>
      <c r="K288" s="73">
        <f t="shared" si="2"/>
        <v>100</v>
      </c>
      <c r="L288" s="166"/>
      <c r="M288" s="175"/>
      <c r="N288" s="25"/>
      <c r="O288" s="25"/>
      <c r="P288" s="25"/>
      <c r="Q288" s="25"/>
      <c r="R288" s="25"/>
      <c r="S288" s="25"/>
      <c r="T288" s="25"/>
      <c r="U288" s="25"/>
      <c r="V288" s="25"/>
    </row>
    <row r="289" spans="1:22" s="24" customFormat="1" ht="24.75" customHeight="1" outlineLevel="1" x14ac:dyDescent="0.2">
      <c r="A289" s="199"/>
      <c r="B289" s="167"/>
      <c r="C289" s="167"/>
      <c r="D289" s="170"/>
      <c r="E289" s="170"/>
      <c r="F289" s="170"/>
      <c r="G289" s="173"/>
      <c r="H289" s="74" t="s">
        <v>6</v>
      </c>
      <c r="I289" s="38">
        <v>25.170999999999999</v>
      </c>
      <c r="J289" s="109">
        <v>25.170999999999999</v>
      </c>
      <c r="K289" s="73">
        <f t="shared" si="2"/>
        <v>100</v>
      </c>
      <c r="L289" s="167"/>
      <c r="M289" s="176"/>
      <c r="N289" s="25"/>
      <c r="O289" s="25"/>
      <c r="P289" s="25"/>
      <c r="Q289" s="25"/>
      <c r="R289" s="25"/>
      <c r="S289" s="25"/>
      <c r="T289" s="25"/>
      <c r="U289" s="25"/>
      <c r="V289" s="25"/>
    </row>
    <row r="290" spans="1:22" s="24" customFormat="1" ht="24.75" customHeight="1" outlineLevel="1" x14ac:dyDescent="0.2">
      <c r="A290" s="197" t="s">
        <v>360</v>
      </c>
      <c r="B290" s="165" t="s">
        <v>413</v>
      </c>
      <c r="C290" s="165" t="s">
        <v>414</v>
      </c>
      <c r="D290" s="168">
        <v>43831</v>
      </c>
      <c r="E290" s="168">
        <v>44196</v>
      </c>
      <c r="F290" s="168">
        <v>43831</v>
      </c>
      <c r="G290" s="171">
        <v>44196</v>
      </c>
      <c r="H290" s="74" t="s">
        <v>15</v>
      </c>
      <c r="I290" s="38">
        <v>1280.2788800000001</v>
      </c>
      <c r="J290" s="109">
        <v>1280.2788800000001</v>
      </c>
      <c r="K290" s="73">
        <f t="shared" si="2"/>
        <v>100</v>
      </c>
      <c r="L290" s="165" t="s">
        <v>945</v>
      </c>
      <c r="M290" s="174" t="s">
        <v>815</v>
      </c>
      <c r="N290" s="25"/>
      <c r="O290" s="25"/>
      <c r="P290" s="25"/>
      <c r="Q290" s="25"/>
      <c r="R290" s="25"/>
      <c r="S290" s="25"/>
      <c r="T290" s="25"/>
      <c r="U290" s="25"/>
      <c r="V290" s="25"/>
    </row>
    <row r="291" spans="1:22" s="24" customFormat="1" ht="24.75" customHeight="1" outlineLevel="1" x14ac:dyDescent="0.2">
      <c r="A291" s="198"/>
      <c r="B291" s="166"/>
      <c r="C291" s="166"/>
      <c r="D291" s="169"/>
      <c r="E291" s="169"/>
      <c r="F291" s="169"/>
      <c r="G291" s="172"/>
      <c r="H291" s="74" t="s">
        <v>7</v>
      </c>
      <c r="I291" s="38">
        <v>1267.4760000000001</v>
      </c>
      <c r="J291" s="109">
        <v>1267.4760000000001</v>
      </c>
      <c r="K291" s="73">
        <f t="shared" si="2"/>
        <v>100</v>
      </c>
      <c r="L291" s="166"/>
      <c r="M291" s="175"/>
      <c r="N291" s="25"/>
      <c r="O291" s="25"/>
      <c r="P291" s="25"/>
      <c r="Q291" s="25"/>
      <c r="R291" s="25"/>
      <c r="S291" s="25"/>
      <c r="T291" s="25"/>
      <c r="U291" s="25"/>
      <c r="V291" s="25"/>
    </row>
    <row r="292" spans="1:22" s="24" customFormat="1" ht="24.75" customHeight="1" outlineLevel="1" x14ac:dyDescent="0.2">
      <c r="A292" s="199"/>
      <c r="B292" s="167"/>
      <c r="C292" s="167"/>
      <c r="D292" s="170"/>
      <c r="E292" s="170"/>
      <c r="F292" s="170"/>
      <c r="G292" s="173"/>
      <c r="H292" s="74" t="s">
        <v>6</v>
      </c>
      <c r="I292" s="38">
        <v>12.80288</v>
      </c>
      <c r="J292" s="109">
        <v>12.80288</v>
      </c>
      <c r="K292" s="73">
        <f t="shared" si="2"/>
        <v>100</v>
      </c>
      <c r="L292" s="167"/>
      <c r="M292" s="176"/>
      <c r="N292" s="25"/>
      <c r="O292" s="25"/>
      <c r="P292" s="25"/>
      <c r="Q292" s="25"/>
      <c r="R292" s="25"/>
      <c r="S292" s="25"/>
      <c r="T292" s="25"/>
      <c r="U292" s="25"/>
      <c r="V292" s="25"/>
    </row>
    <row r="293" spans="1:22" s="24" customFormat="1" ht="24.75" customHeight="1" outlineLevel="1" x14ac:dyDescent="0.2">
      <c r="A293" s="197" t="s">
        <v>361</v>
      </c>
      <c r="B293" s="165" t="s">
        <v>415</v>
      </c>
      <c r="C293" s="165" t="s">
        <v>414</v>
      </c>
      <c r="D293" s="168">
        <v>43831</v>
      </c>
      <c r="E293" s="168">
        <v>44196</v>
      </c>
      <c r="F293" s="168">
        <v>43831</v>
      </c>
      <c r="G293" s="171">
        <v>44196</v>
      </c>
      <c r="H293" s="74" t="s">
        <v>15</v>
      </c>
      <c r="I293" s="38">
        <v>787.68061999999998</v>
      </c>
      <c r="J293" s="109">
        <v>787.68061999999998</v>
      </c>
      <c r="K293" s="73">
        <f t="shared" ref="K293:K356" si="5">J293/I293*100</f>
        <v>100</v>
      </c>
      <c r="L293" s="165" t="s">
        <v>946</v>
      </c>
      <c r="M293" s="174" t="s">
        <v>815</v>
      </c>
      <c r="N293" s="25"/>
      <c r="O293" s="25"/>
      <c r="P293" s="25"/>
      <c r="Q293" s="25"/>
      <c r="R293" s="25"/>
      <c r="S293" s="25"/>
      <c r="T293" s="25"/>
      <c r="U293" s="25"/>
      <c r="V293" s="25"/>
    </row>
    <row r="294" spans="1:22" s="24" customFormat="1" ht="24.75" customHeight="1" outlineLevel="1" x14ac:dyDescent="0.2">
      <c r="A294" s="198"/>
      <c r="B294" s="166"/>
      <c r="C294" s="166"/>
      <c r="D294" s="169"/>
      <c r="E294" s="169"/>
      <c r="F294" s="169"/>
      <c r="G294" s="172"/>
      <c r="H294" s="74" t="s">
        <v>7</v>
      </c>
      <c r="I294" s="38">
        <v>779.803</v>
      </c>
      <c r="J294" s="109">
        <v>779.803</v>
      </c>
      <c r="K294" s="73">
        <f t="shared" si="5"/>
        <v>100</v>
      </c>
      <c r="L294" s="166"/>
      <c r="M294" s="175"/>
      <c r="N294" s="25"/>
      <c r="O294" s="25"/>
      <c r="P294" s="25"/>
      <c r="Q294" s="25"/>
      <c r="R294" s="25"/>
      <c r="S294" s="25"/>
      <c r="T294" s="25"/>
      <c r="U294" s="25"/>
      <c r="V294" s="25"/>
    </row>
    <row r="295" spans="1:22" s="24" customFormat="1" ht="24.75" customHeight="1" outlineLevel="1" x14ac:dyDescent="0.2">
      <c r="A295" s="199"/>
      <c r="B295" s="167"/>
      <c r="C295" s="167"/>
      <c r="D295" s="170"/>
      <c r="E295" s="170"/>
      <c r="F295" s="170"/>
      <c r="G295" s="173"/>
      <c r="H295" s="74" t="s">
        <v>6</v>
      </c>
      <c r="I295" s="38">
        <v>7.8776200000000003</v>
      </c>
      <c r="J295" s="109">
        <v>7.8776200000000003</v>
      </c>
      <c r="K295" s="73">
        <f t="shared" si="5"/>
        <v>100</v>
      </c>
      <c r="L295" s="167"/>
      <c r="M295" s="176"/>
      <c r="N295" s="25"/>
      <c r="O295" s="25"/>
      <c r="P295" s="25"/>
      <c r="Q295" s="25"/>
      <c r="R295" s="25"/>
      <c r="S295" s="25"/>
      <c r="T295" s="25"/>
      <c r="U295" s="25"/>
      <c r="V295" s="25"/>
    </row>
    <row r="296" spans="1:22" s="24" customFormat="1" ht="24.75" customHeight="1" outlineLevel="1" x14ac:dyDescent="0.2">
      <c r="A296" s="197" t="s">
        <v>362</v>
      </c>
      <c r="B296" s="165" t="s">
        <v>416</v>
      </c>
      <c r="C296" s="165" t="s">
        <v>414</v>
      </c>
      <c r="D296" s="168">
        <v>43831</v>
      </c>
      <c r="E296" s="168">
        <v>44196</v>
      </c>
      <c r="F296" s="168">
        <v>43831</v>
      </c>
      <c r="G296" s="171">
        <v>44196</v>
      </c>
      <c r="H296" s="74" t="s">
        <v>15</v>
      </c>
      <c r="I296" s="38">
        <v>1892.09888</v>
      </c>
      <c r="J296" s="109">
        <v>1892.09888</v>
      </c>
      <c r="K296" s="73">
        <f t="shared" si="5"/>
        <v>100</v>
      </c>
      <c r="L296" s="165" t="s">
        <v>947</v>
      </c>
      <c r="M296" s="174" t="s">
        <v>815</v>
      </c>
      <c r="N296" s="25"/>
      <c r="O296" s="25"/>
      <c r="P296" s="25"/>
      <c r="Q296" s="25"/>
      <c r="R296" s="25"/>
      <c r="S296" s="25"/>
      <c r="T296" s="25"/>
      <c r="U296" s="25"/>
      <c r="V296" s="25"/>
    </row>
    <row r="297" spans="1:22" s="24" customFormat="1" ht="24.75" customHeight="1" outlineLevel="1" x14ac:dyDescent="0.2">
      <c r="A297" s="198"/>
      <c r="B297" s="166"/>
      <c r="C297" s="166"/>
      <c r="D297" s="169"/>
      <c r="E297" s="169"/>
      <c r="F297" s="169"/>
      <c r="G297" s="172"/>
      <c r="H297" s="74" t="s">
        <v>7</v>
      </c>
      <c r="I297" s="38">
        <v>1873.1769999999999</v>
      </c>
      <c r="J297" s="109">
        <v>1873.1769999999999</v>
      </c>
      <c r="K297" s="73">
        <f t="shared" si="5"/>
        <v>100</v>
      </c>
      <c r="L297" s="166"/>
      <c r="M297" s="175"/>
      <c r="N297" s="25"/>
      <c r="O297" s="25"/>
      <c r="P297" s="25"/>
      <c r="Q297" s="25"/>
      <c r="R297" s="25"/>
      <c r="S297" s="25"/>
      <c r="T297" s="25"/>
      <c r="U297" s="25"/>
      <c r="V297" s="25"/>
    </row>
    <row r="298" spans="1:22" s="24" customFormat="1" ht="24.75" customHeight="1" outlineLevel="1" x14ac:dyDescent="0.2">
      <c r="A298" s="199"/>
      <c r="B298" s="167"/>
      <c r="C298" s="167"/>
      <c r="D298" s="170"/>
      <c r="E298" s="170"/>
      <c r="F298" s="170"/>
      <c r="G298" s="173"/>
      <c r="H298" s="74" t="s">
        <v>6</v>
      </c>
      <c r="I298" s="38">
        <v>18.921880000000002</v>
      </c>
      <c r="J298" s="109">
        <v>18.921880000000002</v>
      </c>
      <c r="K298" s="73">
        <f t="shared" si="5"/>
        <v>100</v>
      </c>
      <c r="L298" s="167"/>
      <c r="M298" s="176"/>
      <c r="N298" s="25"/>
      <c r="O298" s="25"/>
      <c r="P298" s="25"/>
      <c r="Q298" s="25"/>
      <c r="R298" s="25"/>
      <c r="S298" s="25"/>
      <c r="T298" s="25"/>
      <c r="U298" s="25"/>
      <c r="V298" s="25"/>
    </row>
    <row r="299" spans="1:22" s="24" customFormat="1" ht="24.75" customHeight="1" outlineLevel="1" x14ac:dyDescent="0.2">
      <c r="A299" s="197" t="s">
        <v>363</v>
      </c>
      <c r="B299" s="165" t="s">
        <v>417</v>
      </c>
      <c r="C299" s="165" t="s">
        <v>414</v>
      </c>
      <c r="D299" s="168">
        <v>43831</v>
      </c>
      <c r="E299" s="168">
        <v>44196</v>
      </c>
      <c r="F299" s="168">
        <v>43831</v>
      </c>
      <c r="G299" s="171">
        <v>44196</v>
      </c>
      <c r="H299" s="74" t="s">
        <v>15</v>
      </c>
      <c r="I299" s="38">
        <v>2380.9742999999999</v>
      </c>
      <c r="J299" s="109">
        <v>2380.9742999999999</v>
      </c>
      <c r="K299" s="73">
        <f t="shared" si="5"/>
        <v>100</v>
      </c>
      <c r="L299" s="165" t="s">
        <v>948</v>
      </c>
      <c r="M299" s="174" t="s">
        <v>815</v>
      </c>
      <c r="N299" s="25"/>
      <c r="O299" s="25"/>
      <c r="P299" s="25"/>
      <c r="Q299" s="25"/>
      <c r="R299" s="25"/>
      <c r="S299" s="25"/>
      <c r="T299" s="25"/>
      <c r="U299" s="25"/>
      <c r="V299" s="25"/>
    </row>
    <row r="300" spans="1:22" s="24" customFormat="1" ht="24.75" customHeight="1" outlineLevel="1" x14ac:dyDescent="0.2">
      <c r="A300" s="198"/>
      <c r="B300" s="166"/>
      <c r="C300" s="166"/>
      <c r="D300" s="169"/>
      <c r="E300" s="169"/>
      <c r="F300" s="169"/>
      <c r="G300" s="172"/>
      <c r="H300" s="74" t="s">
        <v>7</v>
      </c>
      <c r="I300" s="38">
        <v>2357.1559999999999</v>
      </c>
      <c r="J300" s="109">
        <v>2357.1559999999999</v>
      </c>
      <c r="K300" s="73">
        <f t="shared" si="5"/>
        <v>100</v>
      </c>
      <c r="L300" s="166"/>
      <c r="M300" s="175"/>
      <c r="N300" s="25"/>
      <c r="O300" s="25"/>
      <c r="P300" s="25"/>
      <c r="Q300" s="25"/>
      <c r="R300" s="25"/>
      <c r="S300" s="25"/>
      <c r="T300" s="25"/>
      <c r="U300" s="25"/>
      <c r="V300" s="25"/>
    </row>
    <row r="301" spans="1:22" s="24" customFormat="1" ht="24.75" customHeight="1" outlineLevel="1" x14ac:dyDescent="0.2">
      <c r="A301" s="199"/>
      <c r="B301" s="167"/>
      <c r="C301" s="167"/>
      <c r="D301" s="170"/>
      <c r="E301" s="170"/>
      <c r="F301" s="170"/>
      <c r="G301" s="173"/>
      <c r="H301" s="74" t="s">
        <v>6</v>
      </c>
      <c r="I301" s="38">
        <v>23.818300000000001</v>
      </c>
      <c r="J301" s="109">
        <v>23.818300000000001</v>
      </c>
      <c r="K301" s="73">
        <f t="shared" si="5"/>
        <v>100</v>
      </c>
      <c r="L301" s="167"/>
      <c r="M301" s="176"/>
      <c r="N301" s="25"/>
      <c r="O301" s="25"/>
      <c r="P301" s="25"/>
      <c r="Q301" s="25"/>
      <c r="R301" s="25"/>
      <c r="S301" s="25"/>
      <c r="T301" s="25"/>
      <c r="U301" s="25"/>
      <c r="V301" s="25"/>
    </row>
    <row r="302" spans="1:22" s="24" customFormat="1" ht="24.75" customHeight="1" outlineLevel="1" x14ac:dyDescent="0.2">
      <c r="A302" s="197" t="s">
        <v>364</v>
      </c>
      <c r="B302" s="165" t="s">
        <v>418</v>
      </c>
      <c r="C302" s="165" t="s">
        <v>414</v>
      </c>
      <c r="D302" s="168">
        <v>43831</v>
      </c>
      <c r="E302" s="168">
        <v>44196</v>
      </c>
      <c r="F302" s="168">
        <v>43831</v>
      </c>
      <c r="G302" s="171">
        <v>44196</v>
      </c>
      <c r="H302" s="74" t="s">
        <v>15</v>
      </c>
      <c r="I302" s="38">
        <v>2676.6393200000002</v>
      </c>
      <c r="J302" s="109">
        <v>2676.6393200000002</v>
      </c>
      <c r="K302" s="73">
        <f t="shared" si="5"/>
        <v>100</v>
      </c>
      <c r="L302" s="165" t="s">
        <v>949</v>
      </c>
      <c r="M302" s="174" t="s">
        <v>815</v>
      </c>
      <c r="N302" s="25"/>
      <c r="O302" s="25"/>
      <c r="P302" s="25"/>
      <c r="Q302" s="25"/>
      <c r="R302" s="25"/>
      <c r="S302" s="25"/>
      <c r="T302" s="25"/>
      <c r="U302" s="25"/>
      <c r="V302" s="25"/>
    </row>
    <row r="303" spans="1:22" s="24" customFormat="1" ht="24.75" customHeight="1" outlineLevel="1" x14ac:dyDescent="0.2">
      <c r="A303" s="198"/>
      <c r="B303" s="166"/>
      <c r="C303" s="166"/>
      <c r="D303" s="169"/>
      <c r="E303" s="169"/>
      <c r="F303" s="169"/>
      <c r="G303" s="172"/>
      <c r="H303" s="74" t="s">
        <v>7</v>
      </c>
      <c r="I303" s="38">
        <v>2646.3879999999999</v>
      </c>
      <c r="J303" s="109">
        <v>2646.3879999999999</v>
      </c>
      <c r="K303" s="73">
        <f t="shared" si="5"/>
        <v>100</v>
      </c>
      <c r="L303" s="166"/>
      <c r="M303" s="175"/>
      <c r="N303" s="25"/>
      <c r="O303" s="25"/>
      <c r="P303" s="25"/>
      <c r="Q303" s="25"/>
      <c r="R303" s="25"/>
      <c r="S303" s="25"/>
      <c r="T303" s="25"/>
      <c r="U303" s="25"/>
      <c r="V303" s="25"/>
    </row>
    <row r="304" spans="1:22" s="24" customFormat="1" ht="24.75" customHeight="1" outlineLevel="1" x14ac:dyDescent="0.2">
      <c r="A304" s="199"/>
      <c r="B304" s="167"/>
      <c r="C304" s="167"/>
      <c r="D304" s="170"/>
      <c r="E304" s="170"/>
      <c r="F304" s="170"/>
      <c r="G304" s="173"/>
      <c r="H304" s="74" t="s">
        <v>6</v>
      </c>
      <c r="I304" s="38">
        <v>30.25132</v>
      </c>
      <c r="J304" s="109">
        <v>30.25132</v>
      </c>
      <c r="K304" s="73">
        <f t="shared" si="5"/>
        <v>100</v>
      </c>
      <c r="L304" s="167"/>
      <c r="M304" s="176"/>
      <c r="N304" s="25"/>
      <c r="O304" s="25"/>
      <c r="P304" s="25"/>
      <c r="Q304" s="25"/>
      <c r="R304" s="25"/>
      <c r="S304" s="25"/>
      <c r="T304" s="25"/>
      <c r="U304" s="25"/>
      <c r="V304" s="25"/>
    </row>
    <row r="305" spans="1:22" s="24" customFormat="1" ht="24.75" customHeight="1" outlineLevel="1" x14ac:dyDescent="0.2">
      <c r="A305" s="197" t="s">
        <v>365</v>
      </c>
      <c r="B305" s="165" t="s">
        <v>419</v>
      </c>
      <c r="C305" s="165" t="s">
        <v>420</v>
      </c>
      <c r="D305" s="168">
        <v>43831</v>
      </c>
      <c r="E305" s="168">
        <v>44196</v>
      </c>
      <c r="F305" s="168">
        <v>43831</v>
      </c>
      <c r="G305" s="171">
        <v>44196</v>
      </c>
      <c r="H305" s="74" t="s">
        <v>15</v>
      </c>
      <c r="I305" s="38">
        <v>2335.8721799999998</v>
      </c>
      <c r="J305" s="109">
        <v>2335.8721799999998</v>
      </c>
      <c r="K305" s="73">
        <f t="shared" si="5"/>
        <v>100</v>
      </c>
      <c r="L305" s="165" t="s">
        <v>950</v>
      </c>
      <c r="M305" s="174" t="s">
        <v>815</v>
      </c>
      <c r="N305" s="25"/>
      <c r="O305" s="25"/>
      <c r="P305" s="25"/>
      <c r="Q305" s="25"/>
      <c r="R305" s="25"/>
      <c r="S305" s="25"/>
      <c r="T305" s="25"/>
      <c r="U305" s="25"/>
      <c r="V305" s="25"/>
    </row>
    <row r="306" spans="1:22" s="24" customFormat="1" ht="24.75" customHeight="1" outlineLevel="1" x14ac:dyDescent="0.2">
      <c r="A306" s="198"/>
      <c r="B306" s="166"/>
      <c r="C306" s="166"/>
      <c r="D306" s="169"/>
      <c r="E306" s="169"/>
      <c r="F306" s="169"/>
      <c r="G306" s="172"/>
      <c r="H306" s="74" t="s">
        <v>7</v>
      </c>
      <c r="I306" s="38">
        <v>2312.5129999999999</v>
      </c>
      <c r="J306" s="109">
        <v>2312.5129999999999</v>
      </c>
      <c r="K306" s="73">
        <f t="shared" si="5"/>
        <v>100</v>
      </c>
      <c r="L306" s="166"/>
      <c r="M306" s="175"/>
      <c r="N306" s="25"/>
      <c r="O306" s="25"/>
      <c r="P306" s="25"/>
      <c r="Q306" s="25"/>
      <c r="R306" s="25"/>
      <c r="S306" s="25"/>
      <c r="T306" s="25"/>
      <c r="U306" s="25"/>
      <c r="V306" s="25"/>
    </row>
    <row r="307" spans="1:22" s="24" customFormat="1" ht="24.75" customHeight="1" outlineLevel="1" x14ac:dyDescent="0.2">
      <c r="A307" s="199"/>
      <c r="B307" s="167"/>
      <c r="C307" s="167"/>
      <c r="D307" s="170"/>
      <c r="E307" s="170"/>
      <c r="F307" s="170"/>
      <c r="G307" s="173"/>
      <c r="H307" s="74" t="s">
        <v>6</v>
      </c>
      <c r="I307" s="38">
        <v>23.359179999999999</v>
      </c>
      <c r="J307" s="109">
        <v>23.359179999999999</v>
      </c>
      <c r="K307" s="73">
        <f t="shared" si="5"/>
        <v>100</v>
      </c>
      <c r="L307" s="167"/>
      <c r="M307" s="176"/>
      <c r="N307" s="25"/>
      <c r="O307" s="25"/>
      <c r="P307" s="25"/>
      <c r="Q307" s="25"/>
      <c r="R307" s="25"/>
      <c r="S307" s="25"/>
      <c r="T307" s="25"/>
      <c r="U307" s="25"/>
      <c r="V307" s="25"/>
    </row>
    <row r="308" spans="1:22" s="24" customFormat="1" ht="24.75" customHeight="1" outlineLevel="1" x14ac:dyDescent="0.2">
      <c r="A308" s="197" t="s">
        <v>366</v>
      </c>
      <c r="B308" s="165" t="s">
        <v>421</v>
      </c>
      <c r="C308" s="165" t="s">
        <v>420</v>
      </c>
      <c r="D308" s="168">
        <v>43831</v>
      </c>
      <c r="E308" s="168">
        <v>44196</v>
      </c>
      <c r="F308" s="168">
        <v>43831</v>
      </c>
      <c r="G308" s="171">
        <v>44196</v>
      </c>
      <c r="H308" s="74" t="s">
        <v>15</v>
      </c>
      <c r="I308" s="38">
        <v>1450.03388</v>
      </c>
      <c r="J308" s="109">
        <v>1450.03388</v>
      </c>
      <c r="K308" s="73">
        <f t="shared" si="5"/>
        <v>100</v>
      </c>
      <c r="L308" s="165" t="s">
        <v>951</v>
      </c>
      <c r="M308" s="174" t="s">
        <v>815</v>
      </c>
      <c r="N308" s="25"/>
      <c r="O308" s="25"/>
      <c r="P308" s="25"/>
      <c r="Q308" s="25"/>
      <c r="R308" s="25"/>
      <c r="S308" s="25"/>
      <c r="T308" s="25"/>
      <c r="U308" s="25"/>
      <c r="V308" s="25"/>
    </row>
    <row r="309" spans="1:22" s="24" customFormat="1" ht="24.75" customHeight="1" outlineLevel="1" x14ac:dyDescent="0.2">
      <c r="A309" s="198"/>
      <c r="B309" s="166"/>
      <c r="C309" s="166"/>
      <c r="D309" s="169"/>
      <c r="E309" s="169"/>
      <c r="F309" s="169"/>
      <c r="G309" s="172"/>
      <c r="H309" s="74" t="s">
        <v>7</v>
      </c>
      <c r="I309" s="38">
        <v>1435.5329999999999</v>
      </c>
      <c r="J309" s="109">
        <v>1435.5329999999999</v>
      </c>
      <c r="K309" s="73">
        <f t="shared" si="5"/>
        <v>100</v>
      </c>
      <c r="L309" s="166"/>
      <c r="M309" s="175"/>
      <c r="N309" s="25"/>
      <c r="O309" s="25"/>
      <c r="P309" s="25"/>
      <c r="Q309" s="25"/>
      <c r="R309" s="25"/>
      <c r="S309" s="25"/>
      <c r="T309" s="25"/>
      <c r="U309" s="25"/>
      <c r="V309" s="25"/>
    </row>
    <row r="310" spans="1:22" s="24" customFormat="1" ht="24.75" customHeight="1" outlineLevel="1" x14ac:dyDescent="0.2">
      <c r="A310" s="199"/>
      <c r="B310" s="167"/>
      <c r="C310" s="167"/>
      <c r="D310" s="170"/>
      <c r="E310" s="170"/>
      <c r="F310" s="170"/>
      <c r="G310" s="173"/>
      <c r="H310" s="74" t="s">
        <v>6</v>
      </c>
      <c r="I310" s="38">
        <v>14.50088</v>
      </c>
      <c r="J310" s="109">
        <v>14.50088</v>
      </c>
      <c r="K310" s="73">
        <f t="shared" si="5"/>
        <v>100</v>
      </c>
      <c r="L310" s="167"/>
      <c r="M310" s="176"/>
      <c r="N310" s="25"/>
      <c r="O310" s="25"/>
      <c r="P310" s="25"/>
      <c r="Q310" s="25"/>
      <c r="R310" s="25"/>
      <c r="S310" s="25"/>
      <c r="T310" s="25"/>
      <c r="U310" s="25"/>
      <c r="V310" s="25"/>
    </row>
    <row r="311" spans="1:22" s="24" customFormat="1" ht="24.75" customHeight="1" outlineLevel="1" x14ac:dyDescent="0.2">
      <c r="A311" s="197" t="s">
        <v>367</v>
      </c>
      <c r="B311" s="165" t="s">
        <v>422</v>
      </c>
      <c r="C311" s="165" t="s">
        <v>420</v>
      </c>
      <c r="D311" s="168">
        <v>43831</v>
      </c>
      <c r="E311" s="168">
        <v>44196</v>
      </c>
      <c r="F311" s="168">
        <v>43831</v>
      </c>
      <c r="G311" s="171">
        <v>44196</v>
      </c>
      <c r="H311" s="74" t="s">
        <v>15</v>
      </c>
      <c r="I311" s="38">
        <v>925.26291000000003</v>
      </c>
      <c r="J311" s="109">
        <v>925.26291000000003</v>
      </c>
      <c r="K311" s="73">
        <f t="shared" si="5"/>
        <v>100</v>
      </c>
      <c r="L311" s="165" t="s">
        <v>952</v>
      </c>
      <c r="M311" s="174" t="s">
        <v>815</v>
      </c>
      <c r="N311" s="25"/>
      <c r="O311" s="25"/>
      <c r="P311" s="25"/>
      <c r="Q311" s="25"/>
      <c r="R311" s="25"/>
      <c r="S311" s="25"/>
      <c r="T311" s="25"/>
      <c r="U311" s="25"/>
      <c r="V311" s="25"/>
    </row>
    <row r="312" spans="1:22" s="24" customFormat="1" ht="24.75" customHeight="1" outlineLevel="1" x14ac:dyDescent="0.2">
      <c r="A312" s="198"/>
      <c r="B312" s="166"/>
      <c r="C312" s="166"/>
      <c r="D312" s="169"/>
      <c r="E312" s="169"/>
      <c r="F312" s="169"/>
      <c r="G312" s="172"/>
      <c r="H312" s="74" t="s">
        <v>7</v>
      </c>
      <c r="I312" s="38">
        <v>916.01</v>
      </c>
      <c r="J312" s="109">
        <v>916.01</v>
      </c>
      <c r="K312" s="73">
        <f t="shared" si="5"/>
        <v>100</v>
      </c>
      <c r="L312" s="166"/>
      <c r="M312" s="175"/>
      <c r="N312" s="25"/>
      <c r="O312" s="25"/>
      <c r="P312" s="25"/>
      <c r="Q312" s="25"/>
      <c r="R312" s="25"/>
      <c r="S312" s="25"/>
      <c r="T312" s="25"/>
      <c r="U312" s="25"/>
      <c r="V312" s="25"/>
    </row>
    <row r="313" spans="1:22" s="24" customFormat="1" ht="24.75" customHeight="1" outlineLevel="1" x14ac:dyDescent="0.2">
      <c r="A313" s="199"/>
      <c r="B313" s="167"/>
      <c r="C313" s="167"/>
      <c r="D313" s="170"/>
      <c r="E313" s="170"/>
      <c r="F313" s="170"/>
      <c r="G313" s="173"/>
      <c r="H313" s="74" t="s">
        <v>6</v>
      </c>
      <c r="I313" s="38">
        <v>9.25291</v>
      </c>
      <c r="J313" s="109">
        <v>9.25291</v>
      </c>
      <c r="K313" s="73">
        <f t="shared" si="5"/>
        <v>100</v>
      </c>
      <c r="L313" s="167"/>
      <c r="M313" s="176"/>
      <c r="N313" s="25"/>
      <c r="O313" s="25"/>
      <c r="P313" s="25"/>
      <c r="Q313" s="25"/>
      <c r="R313" s="25"/>
      <c r="S313" s="25"/>
      <c r="T313" s="25"/>
      <c r="U313" s="25"/>
      <c r="V313" s="25"/>
    </row>
    <row r="314" spans="1:22" s="24" customFormat="1" ht="24.75" customHeight="1" outlineLevel="1" x14ac:dyDescent="0.2">
      <c r="A314" s="197" t="s">
        <v>368</v>
      </c>
      <c r="B314" s="165" t="s">
        <v>423</v>
      </c>
      <c r="C314" s="165" t="s">
        <v>420</v>
      </c>
      <c r="D314" s="168">
        <v>43831</v>
      </c>
      <c r="E314" s="168">
        <v>44196</v>
      </c>
      <c r="F314" s="168">
        <v>43831</v>
      </c>
      <c r="G314" s="171">
        <v>44196</v>
      </c>
      <c r="H314" s="74" t="s">
        <v>15</v>
      </c>
      <c r="I314" s="38">
        <v>1643.5367100000001</v>
      </c>
      <c r="J314" s="109">
        <f>1207.29344+436.24327</f>
        <v>1643.5367099999999</v>
      </c>
      <c r="K314" s="73">
        <f t="shared" si="5"/>
        <v>99.999999999999986</v>
      </c>
      <c r="L314" s="165" t="s">
        <v>953</v>
      </c>
      <c r="M314" s="174" t="s">
        <v>815</v>
      </c>
      <c r="N314" s="25"/>
      <c r="O314" s="25"/>
      <c r="P314" s="25"/>
      <c r="Q314" s="25"/>
      <c r="R314" s="25"/>
      <c r="S314" s="25"/>
      <c r="T314" s="25"/>
      <c r="U314" s="25"/>
      <c r="V314" s="25"/>
    </row>
    <row r="315" spans="1:22" s="24" customFormat="1" ht="24.75" customHeight="1" outlineLevel="1" x14ac:dyDescent="0.2">
      <c r="A315" s="198"/>
      <c r="B315" s="166"/>
      <c r="C315" s="166"/>
      <c r="D315" s="169"/>
      <c r="E315" s="169"/>
      <c r="F315" s="169"/>
      <c r="G315" s="172"/>
      <c r="H315" s="74" t="s">
        <v>7</v>
      </c>
      <c r="I315" s="38">
        <v>1627.096</v>
      </c>
      <c r="J315" s="109">
        <f>1195.22+431.876</f>
        <v>1627.096</v>
      </c>
      <c r="K315" s="73">
        <f t="shared" si="5"/>
        <v>100</v>
      </c>
      <c r="L315" s="166"/>
      <c r="M315" s="175"/>
      <c r="N315" s="25"/>
      <c r="O315" s="25"/>
      <c r="P315" s="25"/>
      <c r="Q315" s="25"/>
      <c r="R315" s="25"/>
      <c r="S315" s="25"/>
      <c r="T315" s="25"/>
      <c r="U315" s="25"/>
      <c r="V315" s="25"/>
    </row>
    <row r="316" spans="1:22" s="24" customFormat="1" ht="24.75" customHeight="1" outlineLevel="1" x14ac:dyDescent="0.2">
      <c r="A316" s="199"/>
      <c r="B316" s="167"/>
      <c r="C316" s="167"/>
      <c r="D316" s="170"/>
      <c r="E316" s="170"/>
      <c r="F316" s="170"/>
      <c r="G316" s="173"/>
      <c r="H316" s="74" t="s">
        <v>6</v>
      </c>
      <c r="I316" s="38">
        <v>16.440709999999999</v>
      </c>
      <c r="J316" s="109">
        <f>12.07344+4.36727</f>
        <v>16.440709999999999</v>
      </c>
      <c r="K316" s="73">
        <f t="shared" si="5"/>
        <v>100</v>
      </c>
      <c r="L316" s="167"/>
      <c r="M316" s="176"/>
      <c r="N316" s="25"/>
      <c r="O316" s="25"/>
      <c r="P316" s="25"/>
      <c r="Q316" s="25"/>
      <c r="R316" s="25"/>
      <c r="S316" s="25"/>
      <c r="T316" s="25"/>
      <c r="U316" s="25"/>
      <c r="V316" s="25"/>
    </row>
    <row r="317" spans="1:22" s="24" customFormat="1" ht="24.75" customHeight="1" outlineLevel="1" x14ac:dyDescent="0.2">
      <c r="A317" s="197" t="s">
        <v>369</v>
      </c>
      <c r="B317" s="165" t="s">
        <v>424</v>
      </c>
      <c r="C317" s="165" t="s">
        <v>420</v>
      </c>
      <c r="D317" s="168">
        <v>43831</v>
      </c>
      <c r="E317" s="168">
        <v>44196</v>
      </c>
      <c r="F317" s="168">
        <v>43831</v>
      </c>
      <c r="G317" s="171">
        <v>44196</v>
      </c>
      <c r="H317" s="74" t="s">
        <v>15</v>
      </c>
      <c r="I317" s="38">
        <v>865.61738000000003</v>
      </c>
      <c r="J317" s="109">
        <v>865.61738000000003</v>
      </c>
      <c r="K317" s="73">
        <f t="shared" si="5"/>
        <v>100</v>
      </c>
      <c r="L317" s="165" t="s">
        <v>954</v>
      </c>
      <c r="M317" s="174" t="s">
        <v>815</v>
      </c>
      <c r="N317" s="25"/>
      <c r="O317" s="25"/>
      <c r="P317" s="25"/>
      <c r="Q317" s="25"/>
      <c r="R317" s="25"/>
      <c r="S317" s="25"/>
      <c r="T317" s="25"/>
      <c r="U317" s="25"/>
      <c r="V317" s="25"/>
    </row>
    <row r="318" spans="1:22" s="24" customFormat="1" ht="24.75" customHeight="1" outlineLevel="1" x14ac:dyDescent="0.2">
      <c r="A318" s="198"/>
      <c r="B318" s="166"/>
      <c r="C318" s="166"/>
      <c r="D318" s="169"/>
      <c r="E318" s="169"/>
      <c r="F318" s="169"/>
      <c r="G318" s="172"/>
      <c r="H318" s="74" t="s">
        <v>7</v>
      </c>
      <c r="I318" s="38">
        <v>856.96100000000001</v>
      </c>
      <c r="J318" s="109">
        <v>856.96100000000001</v>
      </c>
      <c r="K318" s="73">
        <f t="shared" si="5"/>
        <v>100</v>
      </c>
      <c r="L318" s="166"/>
      <c r="M318" s="175"/>
      <c r="N318" s="25"/>
      <c r="O318" s="25"/>
      <c r="P318" s="25"/>
      <c r="Q318" s="25"/>
      <c r="R318" s="25"/>
      <c r="S318" s="25"/>
      <c r="T318" s="25"/>
      <c r="U318" s="25"/>
      <c r="V318" s="25"/>
    </row>
    <row r="319" spans="1:22" s="24" customFormat="1" ht="24.75" customHeight="1" outlineLevel="1" x14ac:dyDescent="0.2">
      <c r="A319" s="199"/>
      <c r="B319" s="167"/>
      <c r="C319" s="167"/>
      <c r="D319" s="170"/>
      <c r="E319" s="170"/>
      <c r="F319" s="170"/>
      <c r="G319" s="173"/>
      <c r="H319" s="74" t="s">
        <v>6</v>
      </c>
      <c r="I319" s="38">
        <v>8.6563800000000004</v>
      </c>
      <c r="J319" s="109">
        <v>8.6563800000000004</v>
      </c>
      <c r="K319" s="73">
        <f t="shared" si="5"/>
        <v>100</v>
      </c>
      <c r="L319" s="167"/>
      <c r="M319" s="176"/>
      <c r="N319" s="25"/>
      <c r="O319" s="25"/>
      <c r="P319" s="25"/>
      <c r="Q319" s="25"/>
      <c r="R319" s="25"/>
      <c r="S319" s="25"/>
      <c r="T319" s="25"/>
      <c r="U319" s="25"/>
      <c r="V319" s="25"/>
    </row>
    <row r="320" spans="1:22" s="24" customFormat="1" ht="24.75" customHeight="1" outlineLevel="1" x14ac:dyDescent="0.2">
      <c r="A320" s="197" t="s">
        <v>370</v>
      </c>
      <c r="B320" s="165" t="s">
        <v>425</v>
      </c>
      <c r="C320" s="165" t="s">
        <v>420</v>
      </c>
      <c r="D320" s="168">
        <v>43831</v>
      </c>
      <c r="E320" s="168">
        <v>44196</v>
      </c>
      <c r="F320" s="168">
        <v>43831</v>
      </c>
      <c r="G320" s="171">
        <v>44196</v>
      </c>
      <c r="H320" s="74" t="s">
        <v>15</v>
      </c>
      <c r="I320" s="38">
        <v>623.11950000000002</v>
      </c>
      <c r="J320" s="109">
        <v>623.11950000000002</v>
      </c>
      <c r="K320" s="73">
        <f t="shared" si="5"/>
        <v>100</v>
      </c>
      <c r="L320" s="165" t="s">
        <v>955</v>
      </c>
      <c r="M320" s="174" t="s">
        <v>815</v>
      </c>
      <c r="N320" s="25"/>
      <c r="O320" s="25"/>
      <c r="P320" s="25"/>
      <c r="Q320" s="25"/>
      <c r="R320" s="25"/>
      <c r="S320" s="25"/>
      <c r="T320" s="25"/>
      <c r="U320" s="25"/>
      <c r="V320" s="25"/>
    </row>
    <row r="321" spans="1:22" s="24" customFormat="1" ht="24.75" customHeight="1" outlineLevel="1" x14ac:dyDescent="0.2">
      <c r="A321" s="198"/>
      <c r="B321" s="166"/>
      <c r="C321" s="166"/>
      <c r="D321" s="169"/>
      <c r="E321" s="169"/>
      <c r="F321" s="169"/>
      <c r="G321" s="172"/>
      <c r="H321" s="74" t="s">
        <v>7</v>
      </c>
      <c r="I321" s="38">
        <v>616.88699999999994</v>
      </c>
      <c r="J321" s="109">
        <v>616.88699999999994</v>
      </c>
      <c r="K321" s="73">
        <f t="shared" si="5"/>
        <v>100</v>
      </c>
      <c r="L321" s="166"/>
      <c r="M321" s="175"/>
      <c r="N321" s="25"/>
      <c r="O321" s="25"/>
      <c r="P321" s="25"/>
      <c r="Q321" s="25"/>
      <c r="R321" s="25"/>
      <c r="S321" s="25"/>
      <c r="T321" s="25"/>
      <c r="U321" s="25"/>
      <c r="V321" s="25"/>
    </row>
    <row r="322" spans="1:22" s="24" customFormat="1" ht="24.75" customHeight="1" outlineLevel="1" x14ac:dyDescent="0.2">
      <c r="A322" s="199"/>
      <c r="B322" s="167"/>
      <c r="C322" s="167"/>
      <c r="D322" s="170"/>
      <c r="E322" s="170"/>
      <c r="F322" s="170"/>
      <c r="G322" s="173"/>
      <c r="H322" s="74" t="s">
        <v>6</v>
      </c>
      <c r="I322" s="38">
        <v>6.2324999999999999</v>
      </c>
      <c r="J322" s="109">
        <v>6.2324999999999999</v>
      </c>
      <c r="K322" s="73">
        <f t="shared" si="5"/>
        <v>100</v>
      </c>
      <c r="L322" s="167"/>
      <c r="M322" s="176"/>
      <c r="N322" s="25"/>
      <c r="O322" s="25"/>
      <c r="P322" s="25"/>
      <c r="Q322" s="25"/>
      <c r="R322" s="25"/>
      <c r="S322" s="25"/>
      <c r="T322" s="25"/>
      <c r="U322" s="25"/>
      <c r="V322" s="25"/>
    </row>
    <row r="323" spans="1:22" s="24" customFormat="1" ht="24.75" customHeight="1" outlineLevel="1" x14ac:dyDescent="0.2">
      <c r="A323" s="197" t="s">
        <v>371</v>
      </c>
      <c r="B323" s="165" t="s">
        <v>426</v>
      </c>
      <c r="C323" s="165" t="s">
        <v>427</v>
      </c>
      <c r="D323" s="168">
        <v>43831</v>
      </c>
      <c r="E323" s="168">
        <v>44196</v>
      </c>
      <c r="F323" s="168">
        <v>43831</v>
      </c>
      <c r="G323" s="171">
        <v>44196</v>
      </c>
      <c r="H323" s="74" t="s">
        <v>15</v>
      </c>
      <c r="I323" s="38">
        <v>3072.8905500000001</v>
      </c>
      <c r="J323" s="109">
        <v>3072.8905500000001</v>
      </c>
      <c r="K323" s="73">
        <f t="shared" si="5"/>
        <v>100</v>
      </c>
      <c r="L323" s="165" t="s">
        <v>956</v>
      </c>
      <c r="M323" s="174" t="s">
        <v>815</v>
      </c>
      <c r="N323" s="25"/>
      <c r="O323" s="25"/>
      <c r="P323" s="25"/>
      <c r="Q323" s="25"/>
      <c r="R323" s="25"/>
      <c r="S323" s="25"/>
      <c r="T323" s="25"/>
      <c r="U323" s="25"/>
      <c r="V323" s="25"/>
    </row>
    <row r="324" spans="1:22" s="24" customFormat="1" ht="24.75" customHeight="1" outlineLevel="1" x14ac:dyDescent="0.2">
      <c r="A324" s="198"/>
      <c r="B324" s="166"/>
      <c r="C324" s="166"/>
      <c r="D324" s="169"/>
      <c r="E324" s="169"/>
      <c r="F324" s="169"/>
      <c r="G324" s="172"/>
      <c r="H324" s="74" t="s">
        <v>7</v>
      </c>
      <c r="I324" s="38">
        <v>3041.3359999999998</v>
      </c>
      <c r="J324" s="109">
        <v>3041.3359999999998</v>
      </c>
      <c r="K324" s="73">
        <f t="shared" si="5"/>
        <v>100</v>
      </c>
      <c r="L324" s="166"/>
      <c r="M324" s="175"/>
      <c r="N324" s="25"/>
      <c r="O324" s="25"/>
      <c r="P324" s="25"/>
      <c r="Q324" s="25"/>
      <c r="R324" s="25"/>
      <c r="S324" s="25"/>
      <c r="T324" s="25"/>
      <c r="U324" s="25"/>
      <c r="V324" s="25"/>
    </row>
    <row r="325" spans="1:22" s="24" customFormat="1" ht="24.75" customHeight="1" outlineLevel="1" x14ac:dyDescent="0.2">
      <c r="A325" s="199"/>
      <c r="B325" s="167"/>
      <c r="C325" s="167"/>
      <c r="D325" s="170"/>
      <c r="E325" s="170"/>
      <c r="F325" s="170"/>
      <c r="G325" s="173"/>
      <c r="H325" s="74" t="s">
        <v>6</v>
      </c>
      <c r="I325" s="38">
        <v>31.554549999999999</v>
      </c>
      <c r="J325" s="109">
        <v>31.554549999999999</v>
      </c>
      <c r="K325" s="73">
        <f t="shared" si="5"/>
        <v>100</v>
      </c>
      <c r="L325" s="167"/>
      <c r="M325" s="176"/>
      <c r="N325" s="25"/>
      <c r="O325" s="25"/>
      <c r="P325" s="25"/>
      <c r="Q325" s="25"/>
      <c r="R325" s="25"/>
      <c r="S325" s="25"/>
      <c r="T325" s="25"/>
      <c r="U325" s="25"/>
      <c r="V325" s="25"/>
    </row>
    <row r="326" spans="1:22" s="24" customFormat="1" ht="24.75" customHeight="1" outlineLevel="1" x14ac:dyDescent="0.2">
      <c r="A326" s="197" t="s">
        <v>372</v>
      </c>
      <c r="B326" s="165" t="s">
        <v>428</v>
      </c>
      <c r="C326" s="165" t="s">
        <v>427</v>
      </c>
      <c r="D326" s="168">
        <v>43831</v>
      </c>
      <c r="E326" s="168">
        <v>44196</v>
      </c>
      <c r="F326" s="168">
        <v>43831</v>
      </c>
      <c r="G326" s="171">
        <v>44196</v>
      </c>
      <c r="H326" s="74" t="s">
        <v>15</v>
      </c>
      <c r="I326" s="38">
        <v>1477.3201799999999</v>
      </c>
      <c r="J326" s="109">
        <v>1477.3201799999999</v>
      </c>
      <c r="K326" s="73">
        <f t="shared" si="5"/>
        <v>100</v>
      </c>
      <c r="L326" s="165" t="s">
        <v>884</v>
      </c>
      <c r="M326" s="174" t="s">
        <v>815</v>
      </c>
      <c r="N326" s="25"/>
      <c r="O326" s="25"/>
      <c r="P326" s="25"/>
      <c r="Q326" s="25"/>
      <c r="R326" s="25"/>
      <c r="S326" s="25"/>
      <c r="T326" s="25"/>
      <c r="U326" s="25"/>
      <c r="V326" s="25"/>
    </row>
    <row r="327" spans="1:22" s="24" customFormat="1" ht="24.75" customHeight="1" outlineLevel="1" x14ac:dyDescent="0.2">
      <c r="A327" s="198"/>
      <c r="B327" s="166"/>
      <c r="C327" s="166"/>
      <c r="D327" s="169"/>
      <c r="E327" s="169"/>
      <c r="F327" s="169"/>
      <c r="G327" s="172"/>
      <c r="H327" s="74" t="s">
        <v>7</v>
      </c>
      <c r="I327" s="38">
        <v>1462.547</v>
      </c>
      <c r="J327" s="109">
        <v>1462.547</v>
      </c>
      <c r="K327" s="73">
        <f t="shared" si="5"/>
        <v>100</v>
      </c>
      <c r="L327" s="166"/>
      <c r="M327" s="175"/>
      <c r="N327" s="25"/>
      <c r="O327" s="25"/>
      <c r="P327" s="25"/>
      <c r="Q327" s="25"/>
      <c r="R327" s="25"/>
      <c r="S327" s="25"/>
      <c r="T327" s="25"/>
      <c r="U327" s="25"/>
      <c r="V327" s="25"/>
    </row>
    <row r="328" spans="1:22" s="24" customFormat="1" ht="24.75" customHeight="1" outlineLevel="1" x14ac:dyDescent="0.2">
      <c r="A328" s="199"/>
      <c r="B328" s="167"/>
      <c r="C328" s="167"/>
      <c r="D328" s="170"/>
      <c r="E328" s="170"/>
      <c r="F328" s="170"/>
      <c r="G328" s="173"/>
      <c r="H328" s="74" t="s">
        <v>6</v>
      </c>
      <c r="I328" s="38">
        <v>14.77318</v>
      </c>
      <c r="J328" s="109">
        <v>14.77318</v>
      </c>
      <c r="K328" s="73">
        <f t="shared" si="5"/>
        <v>100</v>
      </c>
      <c r="L328" s="167"/>
      <c r="M328" s="176"/>
      <c r="N328" s="25"/>
      <c r="O328" s="25"/>
      <c r="P328" s="25"/>
      <c r="Q328" s="25"/>
      <c r="R328" s="25"/>
      <c r="S328" s="25"/>
      <c r="T328" s="25"/>
      <c r="U328" s="25"/>
      <c r="V328" s="25"/>
    </row>
    <row r="329" spans="1:22" s="24" customFormat="1" ht="24.75" customHeight="1" outlineLevel="1" x14ac:dyDescent="0.2">
      <c r="A329" s="197" t="s">
        <v>373</v>
      </c>
      <c r="B329" s="165" t="s">
        <v>429</v>
      </c>
      <c r="C329" s="165" t="s">
        <v>427</v>
      </c>
      <c r="D329" s="168">
        <v>43831</v>
      </c>
      <c r="E329" s="168">
        <v>44196</v>
      </c>
      <c r="F329" s="168">
        <v>43831</v>
      </c>
      <c r="G329" s="171">
        <v>44196</v>
      </c>
      <c r="H329" s="74" t="s">
        <v>15</v>
      </c>
      <c r="I329" s="38">
        <v>2882.2622299999998</v>
      </c>
      <c r="J329" s="109">
        <v>2882.2622299999998</v>
      </c>
      <c r="K329" s="73">
        <f t="shared" si="5"/>
        <v>100</v>
      </c>
      <c r="L329" s="165" t="s">
        <v>957</v>
      </c>
      <c r="M329" s="174" t="s">
        <v>815</v>
      </c>
      <c r="N329" s="25"/>
      <c r="O329" s="25"/>
      <c r="P329" s="25"/>
      <c r="Q329" s="25"/>
      <c r="R329" s="25"/>
      <c r="S329" s="25"/>
      <c r="T329" s="25"/>
      <c r="U329" s="25"/>
      <c r="V329" s="25"/>
    </row>
    <row r="330" spans="1:22" s="24" customFormat="1" ht="24.75" customHeight="1" outlineLevel="1" x14ac:dyDescent="0.2">
      <c r="A330" s="198"/>
      <c r="B330" s="166"/>
      <c r="C330" s="166"/>
      <c r="D330" s="169"/>
      <c r="E330" s="169"/>
      <c r="F330" s="169"/>
      <c r="G330" s="172"/>
      <c r="H330" s="74" t="s">
        <v>7</v>
      </c>
      <c r="I330" s="38">
        <v>2853.44</v>
      </c>
      <c r="J330" s="109">
        <v>2853.44</v>
      </c>
      <c r="K330" s="73">
        <f t="shared" si="5"/>
        <v>100</v>
      </c>
      <c r="L330" s="166"/>
      <c r="M330" s="175"/>
      <c r="N330" s="25"/>
      <c r="O330" s="25"/>
      <c r="P330" s="25"/>
      <c r="Q330" s="25"/>
      <c r="R330" s="25"/>
      <c r="S330" s="25"/>
      <c r="T330" s="25"/>
      <c r="U330" s="25"/>
      <c r="V330" s="25"/>
    </row>
    <row r="331" spans="1:22" s="24" customFormat="1" ht="24.75" customHeight="1" outlineLevel="1" x14ac:dyDescent="0.2">
      <c r="A331" s="199"/>
      <c r="B331" s="167"/>
      <c r="C331" s="167"/>
      <c r="D331" s="170"/>
      <c r="E331" s="170"/>
      <c r="F331" s="170"/>
      <c r="G331" s="173"/>
      <c r="H331" s="74" t="s">
        <v>6</v>
      </c>
      <c r="I331" s="38">
        <v>28.822230000000001</v>
      </c>
      <c r="J331" s="109">
        <v>28.822230000000001</v>
      </c>
      <c r="K331" s="73">
        <f t="shared" si="5"/>
        <v>100</v>
      </c>
      <c r="L331" s="167"/>
      <c r="M331" s="176"/>
      <c r="N331" s="25"/>
      <c r="O331" s="25"/>
      <c r="P331" s="25"/>
      <c r="Q331" s="25"/>
      <c r="R331" s="25"/>
      <c r="S331" s="25"/>
      <c r="T331" s="25"/>
      <c r="U331" s="25"/>
      <c r="V331" s="25"/>
    </row>
    <row r="332" spans="1:22" s="24" customFormat="1" ht="24.75" customHeight="1" outlineLevel="1" x14ac:dyDescent="0.2">
      <c r="A332" s="197" t="s">
        <v>374</v>
      </c>
      <c r="B332" s="165" t="s">
        <v>430</v>
      </c>
      <c r="C332" s="165" t="s">
        <v>427</v>
      </c>
      <c r="D332" s="168">
        <v>43831</v>
      </c>
      <c r="E332" s="168">
        <v>44196</v>
      </c>
      <c r="F332" s="168">
        <v>43831</v>
      </c>
      <c r="G332" s="171">
        <v>44196</v>
      </c>
      <c r="H332" s="74" t="s">
        <v>15</v>
      </c>
      <c r="I332" s="38">
        <v>1582.51</v>
      </c>
      <c r="J332" s="109">
        <v>1582.51</v>
      </c>
      <c r="K332" s="73">
        <f t="shared" si="5"/>
        <v>100</v>
      </c>
      <c r="L332" s="165" t="s">
        <v>917</v>
      </c>
      <c r="M332" s="174" t="s">
        <v>815</v>
      </c>
      <c r="N332" s="25"/>
      <c r="O332" s="25"/>
      <c r="P332" s="25"/>
      <c r="Q332" s="25"/>
      <c r="R332" s="25"/>
      <c r="S332" s="25"/>
      <c r="T332" s="25"/>
      <c r="U332" s="25"/>
      <c r="V332" s="25"/>
    </row>
    <row r="333" spans="1:22" s="24" customFormat="1" ht="24.75" customHeight="1" outlineLevel="1" x14ac:dyDescent="0.2">
      <c r="A333" s="198"/>
      <c r="B333" s="166"/>
      <c r="C333" s="166"/>
      <c r="D333" s="169"/>
      <c r="E333" s="169"/>
      <c r="F333" s="169"/>
      <c r="G333" s="172"/>
      <c r="H333" s="74" t="s">
        <v>7</v>
      </c>
      <c r="I333" s="38">
        <v>1566.6769999999999</v>
      </c>
      <c r="J333" s="109">
        <v>1566.6769999999999</v>
      </c>
      <c r="K333" s="73">
        <f t="shared" si="5"/>
        <v>100</v>
      </c>
      <c r="L333" s="166"/>
      <c r="M333" s="175"/>
      <c r="N333" s="25"/>
      <c r="O333" s="25"/>
      <c r="P333" s="25"/>
      <c r="Q333" s="25"/>
      <c r="R333" s="25"/>
      <c r="S333" s="25"/>
      <c r="T333" s="25"/>
      <c r="U333" s="25"/>
      <c r="V333" s="25"/>
    </row>
    <row r="334" spans="1:22" s="24" customFormat="1" ht="24.75" customHeight="1" outlineLevel="1" x14ac:dyDescent="0.2">
      <c r="A334" s="199"/>
      <c r="B334" s="167"/>
      <c r="C334" s="167"/>
      <c r="D334" s="170"/>
      <c r="E334" s="170"/>
      <c r="F334" s="170"/>
      <c r="G334" s="173"/>
      <c r="H334" s="74" t="s">
        <v>6</v>
      </c>
      <c r="I334" s="38">
        <v>15.82504</v>
      </c>
      <c r="J334" s="109">
        <v>15.82504</v>
      </c>
      <c r="K334" s="73">
        <f t="shared" si="5"/>
        <v>100</v>
      </c>
      <c r="L334" s="167"/>
      <c r="M334" s="176"/>
      <c r="N334" s="25"/>
      <c r="O334" s="25"/>
      <c r="P334" s="25"/>
      <c r="Q334" s="25"/>
      <c r="R334" s="25"/>
      <c r="S334" s="25"/>
      <c r="T334" s="25"/>
      <c r="U334" s="25"/>
      <c r="V334" s="25"/>
    </row>
    <row r="335" spans="1:22" s="24" customFormat="1" ht="24.75" customHeight="1" outlineLevel="1" x14ac:dyDescent="0.2">
      <c r="A335" s="197" t="s">
        <v>375</v>
      </c>
      <c r="B335" s="165" t="s">
        <v>431</v>
      </c>
      <c r="C335" s="165" t="s">
        <v>432</v>
      </c>
      <c r="D335" s="168">
        <v>43831</v>
      </c>
      <c r="E335" s="168">
        <v>44196</v>
      </c>
      <c r="F335" s="168">
        <v>43831</v>
      </c>
      <c r="G335" s="171">
        <v>44196</v>
      </c>
      <c r="H335" s="74" t="s">
        <v>15</v>
      </c>
      <c r="I335" s="38">
        <v>3397.4779699999999</v>
      </c>
      <c r="J335" s="109">
        <v>3939.453</v>
      </c>
      <c r="K335" s="73">
        <f t="shared" si="5"/>
        <v>115.95227503417777</v>
      </c>
      <c r="L335" s="165" t="s">
        <v>958</v>
      </c>
      <c r="M335" s="174" t="s">
        <v>815</v>
      </c>
      <c r="N335" s="25"/>
      <c r="O335" s="25"/>
      <c r="P335" s="25"/>
      <c r="Q335" s="25"/>
      <c r="R335" s="25"/>
      <c r="S335" s="25"/>
      <c r="T335" s="25"/>
      <c r="U335" s="25"/>
      <c r="V335" s="25"/>
    </row>
    <row r="336" spans="1:22" s="24" customFormat="1" ht="24.75" customHeight="1" outlineLevel="1" x14ac:dyDescent="0.2">
      <c r="A336" s="198"/>
      <c r="B336" s="166"/>
      <c r="C336" s="166"/>
      <c r="D336" s="169"/>
      <c r="E336" s="169"/>
      <c r="F336" s="169"/>
      <c r="G336" s="172"/>
      <c r="H336" s="74" t="s">
        <v>7</v>
      </c>
      <c r="I336" s="38">
        <v>3363.2269999999999</v>
      </c>
      <c r="J336" s="109">
        <v>3363.2269999999999</v>
      </c>
      <c r="K336" s="73">
        <f t="shared" si="5"/>
        <v>100</v>
      </c>
      <c r="L336" s="166"/>
      <c r="M336" s="175"/>
      <c r="N336" s="25"/>
      <c r="O336" s="25"/>
      <c r="P336" s="25"/>
      <c r="Q336" s="25"/>
      <c r="R336" s="25"/>
      <c r="S336" s="25"/>
      <c r="T336" s="25"/>
      <c r="U336" s="25"/>
      <c r="V336" s="25"/>
    </row>
    <row r="337" spans="1:22" s="24" customFormat="1" ht="24.75" customHeight="1" outlineLevel="1" x14ac:dyDescent="0.2">
      <c r="A337" s="199"/>
      <c r="B337" s="167"/>
      <c r="C337" s="167"/>
      <c r="D337" s="170"/>
      <c r="E337" s="170"/>
      <c r="F337" s="170"/>
      <c r="G337" s="173"/>
      <c r="H337" s="74" t="s">
        <v>6</v>
      </c>
      <c r="I337" s="38">
        <v>34.250970000000002</v>
      </c>
      <c r="J337" s="109">
        <v>576.226</v>
      </c>
      <c r="K337" s="73">
        <f t="shared" si="5"/>
        <v>1682.3640323179166</v>
      </c>
      <c r="L337" s="167"/>
      <c r="M337" s="176"/>
      <c r="N337" s="25"/>
      <c r="O337" s="25"/>
      <c r="P337" s="25"/>
      <c r="Q337" s="25"/>
      <c r="R337" s="25"/>
      <c r="S337" s="25"/>
      <c r="T337" s="25"/>
      <c r="U337" s="25"/>
      <c r="V337" s="25"/>
    </row>
    <row r="338" spans="1:22" s="24" customFormat="1" ht="24.75" customHeight="1" outlineLevel="1" x14ac:dyDescent="0.2">
      <c r="A338" s="197" t="s">
        <v>376</v>
      </c>
      <c r="B338" s="165" t="s">
        <v>433</v>
      </c>
      <c r="C338" s="165" t="s">
        <v>432</v>
      </c>
      <c r="D338" s="168">
        <v>43831</v>
      </c>
      <c r="E338" s="168">
        <v>44196</v>
      </c>
      <c r="F338" s="168">
        <v>43831</v>
      </c>
      <c r="G338" s="171">
        <v>44196</v>
      </c>
      <c r="H338" s="74" t="s">
        <v>15</v>
      </c>
      <c r="I338" s="38">
        <v>5492.1801400000004</v>
      </c>
      <c r="J338" s="109">
        <v>6268.0529999999999</v>
      </c>
      <c r="K338" s="73">
        <f t="shared" si="5"/>
        <v>114.12686474628269</v>
      </c>
      <c r="L338" s="165" t="s">
        <v>876</v>
      </c>
      <c r="M338" s="174" t="s">
        <v>815</v>
      </c>
      <c r="N338" s="25"/>
      <c r="O338" s="25"/>
      <c r="P338" s="25"/>
      <c r="Q338" s="25"/>
      <c r="R338" s="25"/>
      <c r="S338" s="25"/>
      <c r="T338" s="25"/>
      <c r="U338" s="25"/>
      <c r="V338" s="25"/>
    </row>
    <row r="339" spans="1:22" s="24" customFormat="1" ht="24.75" customHeight="1" outlineLevel="1" x14ac:dyDescent="0.2">
      <c r="A339" s="198"/>
      <c r="B339" s="166"/>
      <c r="C339" s="166"/>
      <c r="D339" s="169"/>
      <c r="E339" s="169"/>
      <c r="F339" s="169"/>
      <c r="G339" s="172"/>
      <c r="H339" s="74" t="s">
        <v>7</v>
      </c>
      <c r="I339" s="38">
        <v>5436.8119999999999</v>
      </c>
      <c r="J339" s="109">
        <v>5436.8119999999999</v>
      </c>
      <c r="K339" s="73">
        <f t="shared" si="5"/>
        <v>100</v>
      </c>
      <c r="L339" s="166"/>
      <c r="M339" s="175"/>
      <c r="N339" s="25"/>
      <c r="O339" s="25"/>
      <c r="P339" s="25"/>
      <c r="Q339" s="25"/>
      <c r="R339" s="25"/>
      <c r="S339" s="25"/>
      <c r="T339" s="25"/>
      <c r="U339" s="25"/>
      <c r="V339" s="25"/>
    </row>
    <row r="340" spans="1:22" s="24" customFormat="1" ht="24.75" customHeight="1" outlineLevel="1" x14ac:dyDescent="0.2">
      <c r="A340" s="199"/>
      <c r="B340" s="167"/>
      <c r="C340" s="167"/>
      <c r="D340" s="170"/>
      <c r="E340" s="170"/>
      <c r="F340" s="170"/>
      <c r="G340" s="173"/>
      <c r="H340" s="74" t="s">
        <v>6</v>
      </c>
      <c r="I340" s="38">
        <v>55.368139999999997</v>
      </c>
      <c r="J340" s="109">
        <v>831.24099999999999</v>
      </c>
      <c r="K340" s="73">
        <f t="shared" si="5"/>
        <v>1501.2984001268601</v>
      </c>
      <c r="L340" s="167"/>
      <c r="M340" s="176"/>
      <c r="N340" s="25"/>
      <c r="O340" s="25"/>
      <c r="P340" s="25"/>
      <c r="Q340" s="25"/>
      <c r="R340" s="25"/>
      <c r="S340" s="25"/>
      <c r="T340" s="25"/>
      <c r="U340" s="25"/>
      <c r="V340" s="25"/>
    </row>
    <row r="341" spans="1:22" s="24" customFormat="1" ht="24.75" customHeight="1" outlineLevel="1" x14ac:dyDescent="0.2">
      <c r="A341" s="197" t="s">
        <v>377</v>
      </c>
      <c r="B341" s="165" t="s">
        <v>434</v>
      </c>
      <c r="C341" s="165" t="s">
        <v>432</v>
      </c>
      <c r="D341" s="168">
        <v>43831</v>
      </c>
      <c r="E341" s="168">
        <v>44196</v>
      </c>
      <c r="F341" s="168">
        <v>43831</v>
      </c>
      <c r="G341" s="171">
        <v>44196</v>
      </c>
      <c r="H341" s="74" t="s">
        <v>15</v>
      </c>
      <c r="I341" s="38">
        <v>1823.3418899999999</v>
      </c>
      <c r="J341" s="109">
        <v>2100.431</v>
      </c>
      <c r="K341" s="73">
        <f t="shared" si="5"/>
        <v>115.19677201076097</v>
      </c>
      <c r="L341" s="165" t="s">
        <v>959</v>
      </c>
      <c r="M341" s="174" t="s">
        <v>815</v>
      </c>
      <c r="N341" s="25"/>
      <c r="O341" s="25"/>
      <c r="P341" s="25"/>
      <c r="Q341" s="25"/>
      <c r="R341" s="25"/>
      <c r="S341" s="25"/>
      <c r="T341" s="25"/>
      <c r="U341" s="25"/>
      <c r="V341" s="25"/>
    </row>
    <row r="342" spans="1:22" s="24" customFormat="1" ht="24.75" customHeight="1" outlineLevel="1" x14ac:dyDescent="0.2">
      <c r="A342" s="198"/>
      <c r="B342" s="166"/>
      <c r="C342" s="166"/>
      <c r="D342" s="169"/>
      <c r="E342" s="169"/>
      <c r="F342" s="169"/>
      <c r="G342" s="172"/>
      <c r="H342" s="74" t="s">
        <v>7</v>
      </c>
      <c r="I342" s="38">
        <v>1804.961</v>
      </c>
      <c r="J342" s="109">
        <v>1804.961</v>
      </c>
      <c r="K342" s="73">
        <f t="shared" si="5"/>
        <v>100</v>
      </c>
      <c r="L342" s="166"/>
      <c r="M342" s="175"/>
      <c r="N342" s="25"/>
      <c r="O342" s="25"/>
      <c r="P342" s="25"/>
      <c r="Q342" s="25"/>
      <c r="R342" s="25"/>
      <c r="S342" s="25"/>
      <c r="T342" s="25"/>
      <c r="U342" s="25"/>
      <c r="V342" s="25"/>
    </row>
    <row r="343" spans="1:22" s="24" customFormat="1" ht="24.75" customHeight="1" outlineLevel="1" x14ac:dyDescent="0.2">
      <c r="A343" s="199"/>
      <c r="B343" s="167"/>
      <c r="C343" s="167"/>
      <c r="D343" s="170"/>
      <c r="E343" s="170"/>
      <c r="F343" s="170"/>
      <c r="G343" s="173"/>
      <c r="H343" s="74" t="s">
        <v>6</v>
      </c>
      <c r="I343" s="38">
        <v>18.380890000000001</v>
      </c>
      <c r="J343" s="109">
        <v>295.47000000000003</v>
      </c>
      <c r="K343" s="73">
        <f t="shared" si="5"/>
        <v>1607.4847300647575</v>
      </c>
      <c r="L343" s="167"/>
      <c r="M343" s="176"/>
      <c r="N343" s="25"/>
      <c r="O343" s="25"/>
      <c r="P343" s="25"/>
      <c r="Q343" s="25"/>
      <c r="R343" s="25"/>
      <c r="S343" s="25"/>
      <c r="T343" s="25"/>
      <c r="U343" s="25"/>
      <c r="V343" s="25"/>
    </row>
    <row r="344" spans="1:22" s="24" customFormat="1" ht="24.75" customHeight="1" outlineLevel="1" x14ac:dyDescent="0.2">
      <c r="A344" s="197" t="s">
        <v>378</v>
      </c>
      <c r="B344" s="165" t="s">
        <v>435</v>
      </c>
      <c r="C344" s="165" t="s">
        <v>436</v>
      </c>
      <c r="D344" s="168">
        <v>43831</v>
      </c>
      <c r="E344" s="168">
        <v>44196</v>
      </c>
      <c r="F344" s="168">
        <v>43831</v>
      </c>
      <c r="G344" s="171">
        <v>44196</v>
      </c>
      <c r="H344" s="74" t="s">
        <v>15</v>
      </c>
      <c r="I344" s="38">
        <v>3554.74</v>
      </c>
      <c r="J344" s="109">
        <v>3554.74</v>
      </c>
      <c r="K344" s="73">
        <f t="shared" si="5"/>
        <v>100</v>
      </c>
      <c r="L344" s="165" t="s">
        <v>877</v>
      </c>
      <c r="M344" s="174" t="s">
        <v>815</v>
      </c>
      <c r="N344" s="25"/>
      <c r="O344" s="25"/>
      <c r="P344" s="25"/>
      <c r="Q344" s="25"/>
      <c r="R344" s="25"/>
      <c r="S344" s="25"/>
      <c r="T344" s="25"/>
      <c r="U344" s="25"/>
      <c r="V344" s="25"/>
    </row>
    <row r="345" spans="1:22" s="24" customFormat="1" ht="24.75" customHeight="1" outlineLevel="1" x14ac:dyDescent="0.2">
      <c r="A345" s="198"/>
      <c r="B345" s="166"/>
      <c r="C345" s="166"/>
      <c r="D345" s="169"/>
      <c r="E345" s="169"/>
      <c r="F345" s="169"/>
      <c r="G345" s="172"/>
      <c r="H345" s="74" t="s">
        <v>7</v>
      </c>
      <c r="I345" s="38">
        <v>3506</v>
      </c>
      <c r="J345" s="109">
        <v>3506</v>
      </c>
      <c r="K345" s="73">
        <f t="shared" si="5"/>
        <v>100</v>
      </c>
      <c r="L345" s="166"/>
      <c r="M345" s="175"/>
      <c r="N345" s="25"/>
      <c r="O345" s="25"/>
      <c r="P345" s="25"/>
      <c r="Q345" s="25"/>
      <c r="R345" s="25"/>
      <c r="S345" s="25"/>
      <c r="T345" s="25"/>
      <c r="U345" s="25"/>
      <c r="V345" s="25"/>
    </row>
    <row r="346" spans="1:22" s="24" customFormat="1" ht="30.75" customHeight="1" outlineLevel="1" x14ac:dyDescent="0.2">
      <c r="A346" s="199"/>
      <c r="B346" s="167"/>
      <c r="C346" s="167"/>
      <c r="D346" s="170"/>
      <c r="E346" s="170"/>
      <c r="F346" s="170"/>
      <c r="G346" s="173"/>
      <c r="H346" s="74" t="s">
        <v>6</v>
      </c>
      <c r="I346" s="38">
        <v>48.74</v>
      </c>
      <c r="J346" s="109">
        <v>48.74</v>
      </c>
      <c r="K346" s="73">
        <f t="shared" si="5"/>
        <v>100</v>
      </c>
      <c r="L346" s="167"/>
      <c r="M346" s="176"/>
      <c r="N346" s="25"/>
      <c r="O346" s="25"/>
      <c r="P346" s="25"/>
      <c r="Q346" s="25"/>
      <c r="R346" s="25"/>
      <c r="S346" s="25"/>
      <c r="T346" s="25"/>
      <c r="U346" s="25"/>
      <c r="V346" s="25"/>
    </row>
    <row r="347" spans="1:22" s="24" customFormat="1" ht="24.75" customHeight="1" outlineLevel="1" x14ac:dyDescent="0.2">
      <c r="A347" s="197" t="s">
        <v>379</v>
      </c>
      <c r="B347" s="165" t="s">
        <v>437</v>
      </c>
      <c r="C347" s="165" t="s">
        <v>436</v>
      </c>
      <c r="D347" s="168">
        <v>43831</v>
      </c>
      <c r="E347" s="168">
        <v>44196</v>
      </c>
      <c r="F347" s="168">
        <v>43831</v>
      </c>
      <c r="G347" s="171">
        <v>44196</v>
      </c>
      <c r="H347" s="74" t="s">
        <v>15</v>
      </c>
      <c r="I347" s="38">
        <v>8649.2819999999992</v>
      </c>
      <c r="J347" s="109">
        <v>8649.2819999999992</v>
      </c>
      <c r="K347" s="73">
        <f t="shared" si="5"/>
        <v>100</v>
      </c>
      <c r="L347" s="165" t="s">
        <v>960</v>
      </c>
      <c r="M347" s="174" t="s">
        <v>815</v>
      </c>
      <c r="N347" s="25"/>
      <c r="O347" s="25"/>
      <c r="P347" s="25"/>
      <c r="Q347" s="25"/>
      <c r="R347" s="25"/>
      <c r="S347" s="25"/>
      <c r="T347" s="25"/>
      <c r="U347" s="25"/>
      <c r="V347" s="25"/>
    </row>
    <row r="348" spans="1:22" s="24" customFormat="1" ht="24.75" customHeight="1" outlineLevel="1" x14ac:dyDescent="0.2">
      <c r="A348" s="198"/>
      <c r="B348" s="166"/>
      <c r="C348" s="166"/>
      <c r="D348" s="169"/>
      <c r="E348" s="169"/>
      <c r="F348" s="169"/>
      <c r="G348" s="172"/>
      <c r="H348" s="74" t="s">
        <v>7</v>
      </c>
      <c r="I348" s="38">
        <v>8548</v>
      </c>
      <c r="J348" s="109">
        <v>8548</v>
      </c>
      <c r="K348" s="73">
        <f t="shared" si="5"/>
        <v>100</v>
      </c>
      <c r="L348" s="166"/>
      <c r="M348" s="175"/>
      <c r="N348" s="25"/>
      <c r="O348" s="25"/>
      <c r="P348" s="25"/>
      <c r="Q348" s="25"/>
      <c r="R348" s="25"/>
      <c r="S348" s="25"/>
      <c r="T348" s="25"/>
      <c r="U348" s="25"/>
      <c r="V348" s="25"/>
    </row>
    <row r="349" spans="1:22" s="24" customFormat="1" ht="32.25" customHeight="1" outlineLevel="1" x14ac:dyDescent="0.2">
      <c r="A349" s="199"/>
      <c r="B349" s="167"/>
      <c r="C349" s="167"/>
      <c r="D349" s="170"/>
      <c r="E349" s="170"/>
      <c r="F349" s="170"/>
      <c r="G349" s="173"/>
      <c r="H349" s="74" t="s">
        <v>6</v>
      </c>
      <c r="I349" s="38">
        <v>101.282</v>
      </c>
      <c r="J349" s="109">
        <v>101.282</v>
      </c>
      <c r="K349" s="73">
        <f t="shared" si="5"/>
        <v>100</v>
      </c>
      <c r="L349" s="167"/>
      <c r="M349" s="176"/>
      <c r="N349" s="25"/>
      <c r="O349" s="25"/>
      <c r="P349" s="25"/>
      <c r="Q349" s="25"/>
      <c r="R349" s="25"/>
      <c r="S349" s="25"/>
      <c r="T349" s="25"/>
      <c r="U349" s="25"/>
      <c r="V349" s="25"/>
    </row>
    <row r="350" spans="1:22" s="24" customFormat="1" ht="24.75" customHeight="1" outlineLevel="1" x14ac:dyDescent="0.2">
      <c r="A350" s="197" t="s">
        <v>380</v>
      </c>
      <c r="B350" s="165" t="s">
        <v>438</v>
      </c>
      <c r="C350" s="165" t="s">
        <v>439</v>
      </c>
      <c r="D350" s="168">
        <v>43831</v>
      </c>
      <c r="E350" s="168">
        <v>44196</v>
      </c>
      <c r="F350" s="168">
        <v>43831</v>
      </c>
      <c r="G350" s="171">
        <v>44196</v>
      </c>
      <c r="H350" s="74" t="s">
        <v>15</v>
      </c>
      <c r="I350" s="38">
        <v>1261.76</v>
      </c>
      <c r="J350" s="109">
        <v>1192.3499999999999</v>
      </c>
      <c r="K350" s="73">
        <f t="shared" si="5"/>
        <v>94.498953842252092</v>
      </c>
      <c r="L350" s="165" t="s">
        <v>961</v>
      </c>
      <c r="M350" s="174" t="s">
        <v>815</v>
      </c>
      <c r="N350" s="25"/>
      <c r="O350" s="25"/>
      <c r="P350" s="25"/>
      <c r="Q350" s="25"/>
      <c r="R350" s="25"/>
      <c r="S350" s="25"/>
      <c r="T350" s="25"/>
      <c r="U350" s="25"/>
      <c r="V350" s="25"/>
    </row>
    <row r="351" spans="1:22" s="24" customFormat="1" ht="24.75" customHeight="1" outlineLevel="1" x14ac:dyDescent="0.2">
      <c r="A351" s="198"/>
      <c r="B351" s="166"/>
      <c r="C351" s="166"/>
      <c r="D351" s="169"/>
      <c r="E351" s="169"/>
      <c r="F351" s="169"/>
      <c r="G351" s="172"/>
      <c r="H351" s="74" t="s">
        <v>7</v>
      </c>
      <c r="I351" s="38">
        <v>1246.528</v>
      </c>
      <c r="J351" s="109">
        <v>1180.433</v>
      </c>
      <c r="K351" s="73">
        <f t="shared" si="5"/>
        <v>94.697672254453963</v>
      </c>
      <c r="L351" s="166"/>
      <c r="M351" s="175"/>
      <c r="N351" s="25"/>
      <c r="O351" s="25"/>
      <c r="P351" s="25"/>
      <c r="Q351" s="25"/>
      <c r="R351" s="25"/>
      <c r="S351" s="25"/>
      <c r="T351" s="25"/>
      <c r="U351" s="25"/>
      <c r="V351" s="25"/>
    </row>
    <row r="352" spans="1:22" s="24" customFormat="1" ht="30" customHeight="1" outlineLevel="1" x14ac:dyDescent="0.2">
      <c r="A352" s="199"/>
      <c r="B352" s="167"/>
      <c r="C352" s="167"/>
      <c r="D352" s="170"/>
      <c r="E352" s="170"/>
      <c r="F352" s="170"/>
      <c r="G352" s="173"/>
      <c r="H352" s="74" t="s">
        <v>6</v>
      </c>
      <c r="I352" s="38">
        <v>15.226000000000001</v>
      </c>
      <c r="J352" s="109">
        <v>11.924530000000001</v>
      </c>
      <c r="K352" s="73">
        <f t="shared" si="5"/>
        <v>78.316892158150537</v>
      </c>
      <c r="L352" s="167"/>
      <c r="M352" s="176"/>
      <c r="N352" s="25"/>
      <c r="O352" s="25"/>
      <c r="P352" s="25"/>
      <c r="Q352" s="25"/>
      <c r="R352" s="25"/>
      <c r="S352" s="25"/>
      <c r="T352" s="25"/>
      <c r="U352" s="25"/>
      <c r="V352" s="25"/>
    </row>
    <row r="353" spans="1:22" s="24" customFormat="1" ht="24.75" customHeight="1" outlineLevel="1" x14ac:dyDescent="0.2">
      <c r="A353" s="197" t="s">
        <v>381</v>
      </c>
      <c r="B353" s="165" t="s">
        <v>440</v>
      </c>
      <c r="C353" s="165" t="s">
        <v>439</v>
      </c>
      <c r="D353" s="168">
        <v>43831</v>
      </c>
      <c r="E353" s="168">
        <v>44196</v>
      </c>
      <c r="F353" s="168">
        <v>43831</v>
      </c>
      <c r="G353" s="171">
        <v>44196</v>
      </c>
      <c r="H353" s="74" t="s">
        <v>15</v>
      </c>
      <c r="I353" s="38">
        <v>344.58035999999998</v>
      </c>
      <c r="J353" s="109">
        <v>344.58035999999998</v>
      </c>
      <c r="K353" s="73">
        <f t="shared" si="5"/>
        <v>100</v>
      </c>
      <c r="L353" s="165" t="s">
        <v>962</v>
      </c>
      <c r="M353" s="174" t="s">
        <v>815</v>
      </c>
      <c r="N353" s="25"/>
      <c r="O353" s="25"/>
      <c r="P353" s="25"/>
      <c r="Q353" s="25"/>
      <c r="R353" s="25"/>
      <c r="S353" s="25"/>
      <c r="T353" s="25"/>
      <c r="U353" s="25"/>
      <c r="V353" s="25"/>
    </row>
    <row r="354" spans="1:22" s="24" customFormat="1" ht="24.75" customHeight="1" outlineLevel="1" x14ac:dyDescent="0.2">
      <c r="A354" s="198"/>
      <c r="B354" s="166"/>
      <c r="C354" s="166"/>
      <c r="D354" s="169"/>
      <c r="E354" s="169"/>
      <c r="F354" s="169"/>
      <c r="G354" s="172"/>
      <c r="H354" s="74" t="s">
        <v>7</v>
      </c>
      <c r="I354" s="38">
        <v>341.13400000000001</v>
      </c>
      <c r="J354" s="109">
        <v>341.13400000000001</v>
      </c>
      <c r="K354" s="73">
        <f t="shared" si="5"/>
        <v>100</v>
      </c>
      <c r="L354" s="166"/>
      <c r="M354" s="175"/>
      <c r="N354" s="25"/>
      <c r="O354" s="25"/>
      <c r="P354" s="25"/>
      <c r="Q354" s="25"/>
      <c r="R354" s="25"/>
      <c r="S354" s="25"/>
      <c r="T354" s="25"/>
      <c r="U354" s="25"/>
      <c r="V354" s="25"/>
    </row>
    <row r="355" spans="1:22" s="24" customFormat="1" ht="30" customHeight="1" outlineLevel="1" x14ac:dyDescent="0.2">
      <c r="A355" s="199"/>
      <c r="B355" s="167"/>
      <c r="C355" s="167"/>
      <c r="D355" s="170"/>
      <c r="E355" s="170"/>
      <c r="F355" s="170"/>
      <c r="G355" s="173"/>
      <c r="H355" s="74" t="s">
        <v>6</v>
      </c>
      <c r="I355" s="38">
        <v>3.4463599999999999</v>
      </c>
      <c r="J355" s="109">
        <v>3.4463599999999999</v>
      </c>
      <c r="K355" s="73">
        <f t="shared" si="5"/>
        <v>100</v>
      </c>
      <c r="L355" s="167"/>
      <c r="M355" s="176"/>
      <c r="N355" s="25"/>
      <c r="O355" s="25"/>
      <c r="P355" s="25"/>
      <c r="Q355" s="25"/>
      <c r="R355" s="25"/>
      <c r="S355" s="25"/>
      <c r="T355" s="25"/>
      <c r="U355" s="25"/>
      <c r="V355" s="25"/>
    </row>
    <row r="356" spans="1:22" s="24" customFormat="1" ht="24.75" customHeight="1" outlineLevel="1" x14ac:dyDescent="0.2">
      <c r="A356" s="197" t="s">
        <v>382</v>
      </c>
      <c r="B356" s="165" t="s">
        <v>441</v>
      </c>
      <c r="C356" s="165" t="s">
        <v>439</v>
      </c>
      <c r="D356" s="168">
        <v>43831</v>
      </c>
      <c r="E356" s="168">
        <v>44196</v>
      </c>
      <c r="F356" s="168">
        <v>43831</v>
      </c>
      <c r="G356" s="171">
        <v>44196</v>
      </c>
      <c r="H356" s="74" t="s">
        <v>15</v>
      </c>
      <c r="I356" s="38">
        <v>2887.9086600000001</v>
      </c>
      <c r="J356" s="109">
        <v>2887.9086600000001</v>
      </c>
      <c r="K356" s="73">
        <f t="shared" si="5"/>
        <v>100</v>
      </c>
      <c r="L356" s="165" t="s">
        <v>917</v>
      </c>
      <c r="M356" s="174" t="s">
        <v>815</v>
      </c>
      <c r="N356" s="25"/>
      <c r="O356" s="25"/>
      <c r="P356" s="25"/>
      <c r="Q356" s="25"/>
      <c r="R356" s="25"/>
      <c r="S356" s="25"/>
      <c r="T356" s="25"/>
      <c r="U356" s="25"/>
      <c r="V356" s="25"/>
    </row>
    <row r="357" spans="1:22" s="24" customFormat="1" ht="24.75" customHeight="1" outlineLevel="1" x14ac:dyDescent="0.2">
      <c r="A357" s="198"/>
      <c r="B357" s="166"/>
      <c r="C357" s="166"/>
      <c r="D357" s="169"/>
      <c r="E357" s="169"/>
      <c r="F357" s="169"/>
      <c r="G357" s="172"/>
      <c r="H357" s="74" t="s">
        <v>7</v>
      </c>
      <c r="I357" s="38">
        <v>2859.029</v>
      </c>
      <c r="J357" s="109">
        <v>2859.029</v>
      </c>
      <c r="K357" s="73">
        <f t="shared" ref="K357:K420" si="6">J357/I357*100</f>
        <v>100</v>
      </c>
      <c r="L357" s="166"/>
      <c r="M357" s="175"/>
      <c r="N357" s="25"/>
      <c r="O357" s="25"/>
      <c r="P357" s="25"/>
      <c r="Q357" s="25"/>
      <c r="R357" s="25"/>
      <c r="S357" s="25"/>
      <c r="T357" s="25"/>
      <c r="U357" s="25"/>
      <c r="V357" s="25"/>
    </row>
    <row r="358" spans="1:22" s="24" customFormat="1" ht="30" customHeight="1" outlineLevel="1" x14ac:dyDescent="0.2">
      <c r="A358" s="199"/>
      <c r="B358" s="167"/>
      <c r="C358" s="167"/>
      <c r="D358" s="170"/>
      <c r="E358" s="170"/>
      <c r="F358" s="170"/>
      <c r="G358" s="173"/>
      <c r="H358" s="74" t="s">
        <v>6</v>
      </c>
      <c r="I358" s="38">
        <v>28.879660000000001</v>
      </c>
      <c r="J358" s="109">
        <v>28.879660000000001</v>
      </c>
      <c r="K358" s="73">
        <f t="shared" si="6"/>
        <v>100</v>
      </c>
      <c r="L358" s="167"/>
      <c r="M358" s="176"/>
      <c r="N358" s="25"/>
      <c r="O358" s="25"/>
      <c r="P358" s="25"/>
      <c r="Q358" s="25"/>
      <c r="R358" s="25"/>
      <c r="S358" s="25"/>
      <c r="T358" s="25"/>
      <c r="U358" s="25"/>
      <c r="V358" s="25"/>
    </row>
    <row r="359" spans="1:22" s="24" customFormat="1" ht="24.75" customHeight="1" outlineLevel="1" x14ac:dyDescent="0.2">
      <c r="A359" s="197" t="s">
        <v>383</v>
      </c>
      <c r="B359" s="165" t="s">
        <v>442</v>
      </c>
      <c r="C359" s="165" t="s">
        <v>439</v>
      </c>
      <c r="D359" s="168">
        <v>43831</v>
      </c>
      <c r="E359" s="168">
        <v>44196</v>
      </c>
      <c r="F359" s="168">
        <v>43831</v>
      </c>
      <c r="G359" s="171">
        <v>44196</v>
      </c>
      <c r="H359" s="74" t="s">
        <v>15</v>
      </c>
      <c r="I359" s="38">
        <f>I360+I361</f>
        <v>2987.29943</v>
      </c>
      <c r="J359" s="38">
        <f>J360+J361</f>
        <v>2987.1194300000002</v>
      </c>
      <c r="K359" s="73">
        <f t="shared" si="6"/>
        <v>99.993974490866492</v>
      </c>
      <c r="L359" s="165" t="s">
        <v>896</v>
      </c>
      <c r="M359" s="174" t="s">
        <v>815</v>
      </c>
      <c r="N359" s="25"/>
      <c r="O359" s="25"/>
      <c r="P359" s="25"/>
      <c r="Q359" s="25"/>
      <c r="R359" s="25"/>
      <c r="S359" s="25"/>
      <c r="T359" s="25"/>
      <c r="U359" s="25"/>
      <c r="V359" s="25"/>
    </row>
    <row r="360" spans="1:22" s="24" customFormat="1" ht="24.75" customHeight="1" outlineLevel="1" x14ac:dyDescent="0.2">
      <c r="A360" s="198"/>
      <c r="B360" s="166"/>
      <c r="C360" s="166"/>
      <c r="D360" s="169"/>
      <c r="E360" s="169"/>
      <c r="F360" s="169"/>
      <c r="G360" s="172"/>
      <c r="H360" s="74" t="s">
        <v>7</v>
      </c>
      <c r="I360" s="38">
        <v>2957.4279999999999</v>
      </c>
      <c r="J360" s="109">
        <v>2957.248</v>
      </c>
      <c r="K360" s="73">
        <f t="shared" si="6"/>
        <v>99.993913630357184</v>
      </c>
      <c r="L360" s="166"/>
      <c r="M360" s="175"/>
      <c r="N360" s="25"/>
      <c r="O360" s="25"/>
      <c r="P360" s="25"/>
      <c r="Q360" s="25"/>
      <c r="R360" s="25"/>
      <c r="S360" s="25"/>
      <c r="T360" s="25"/>
      <c r="U360" s="25"/>
      <c r="V360" s="25"/>
    </row>
    <row r="361" spans="1:22" s="24" customFormat="1" ht="31.5" customHeight="1" outlineLevel="1" x14ac:dyDescent="0.2">
      <c r="A361" s="199"/>
      <c r="B361" s="167"/>
      <c r="C361" s="167"/>
      <c r="D361" s="170"/>
      <c r="E361" s="170"/>
      <c r="F361" s="170"/>
      <c r="G361" s="173"/>
      <c r="H361" s="74" t="s">
        <v>6</v>
      </c>
      <c r="I361" s="38">
        <v>29.87143</v>
      </c>
      <c r="J361" s="109">
        <v>29.87143</v>
      </c>
      <c r="K361" s="73">
        <f t="shared" si="6"/>
        <v>100</v>
      </c>
      <c r="L361" s="167"/>
      <c r="M361" s="176"/>
      <c r="N361" s="25"/>
      <c r="O361" s="25"/>
      <c r="P361" s="25"/>
      <c r="Q361" s="25"/>
      <c r="R361" s="25"/>
      <c r="S361" s="25"/>
      <c r="T361" s="25"/>
      <c r="U361" s="25"/>
      <c r="V361" s="25"/>
    </row>
    <row r="362" spans="1:22" s="24" customFormat="1" ht="24.75" customHeight="1" outlineLevel="1" x14ac:dyDescent="0.2">
      <c r="A362" s="197" t="s">
        <v>384</v>
      </c>
      <c r="B362" s="165" t="s">
        <v>837</v>
      </c>
      <c r="C362" s="165" t="s">
        <v>439</v>
      </c>
      <c r="D362" s="168">
        <v>43831</v>
      </c>
      <c r="E362" s="168">
        <v>44196</v>
      </c>
      <c r="F362" s="168">
        <v>43831</v>
      </c>
      <c r="G362" s="171">
        <v>44196</v>
      </c>
      <c r="H362" s="74" t="s">
        <v>15</v>
      </c>
      <c r="I362" s="38">
        <v>2099.9384</v>
      </c>
      <c r="J362" s="109">
        <v>2099.9384</v>
      </c>
      <c r="K362" s="73">
        <f t="shared" si="6"/>
        <v>100</v>
      </c>
      <c r="L362" s="165" t="s">
        <v>963</v>
      </c>
      <c r="M362" s="174" t="s">
        <v>815</v>
      </c>
      <c r="N362" s="25"/>
      <c r="O362" s="25"/>
      <c r="P362" s="25"/>
      <c r="Q362" s="25"/>
      <c r="R362" s="25"/>
      <c r="S362" s="25"/>
      <c r="T362" s="25"/>
      <c r="U362" s="25"/>
      <c r="V362" s="25"/>
    </row>
    <row r="363" spans="1:22" s="24" customFormat="1" ht="24.75" customHeight="1" outlineLevel="1" x14ac:dyDescent="0.2">
      <c r="A363" s="198"/>
      <c r="B363" s="166"/>
      <c r="C363" s="166"/>
      <c r="D363" s="169"/>
      <c r="E363" s="169"/>
      <c r="F363" s="169"/>
      <c r="G363" s="172"/>
      <c r="H363" s="74" t="s">
        <v>7</v>
      </c>
      <c r="I363" s="38">
        <v>2078.9389999999999</v>
      </c>
      <c r="J363" s="109">
        <v>2078.9389999999999</v>
      </c>
      <c r="K363" s="73">
        <f t="shared" si="6"/>
        <v>100</v>
      </c>
      <c r="L363" s="166"/>
      <c r="M363" s="175"/>
      <c r="N363" s="25"/>
      <c r="O363" s="25"/>
      <c r="P363" s="25"/>
      <c r="Q363" s="25"/>
      <c r="R363" s="25"/>
      <c r="S363" s="25"/>
      <c r="T363" s="25"/>
      <c r="U363" s="25"/>
      <c r="V363" s="25"/>
    </row>
    <row r="364" spans="1:22" s="24" customFormat="1" ht="31.5" customHeight="1" outlineLevel="1" x14ac:dyDescent="0.2">
      <c r="A364" s="199"/>
      <c r="B364" s="167"/>
      <c r="C364" s="167"/>
      <c r="D364" s="170"/>
      <c r="E364" s="170"/>
      <c r="F364" s="170"/>
      <c r="G364" s="173"/>
      <c r="H364" s="74" t="s">
        <v>6</v>
      </c>
      <c r="I364" s="38">
        <v>20.999400000000001</v>
      </c>
      <c r="J364" s="109">
        <v>20.999400000000001</v>
      </c>
      <c r="K364" s="73">
        <f t="shared" si="6"/>
        <v>100</v>
      </c>
      <c r="L364" s="167"/>
      <c r="M364" s="176"/>
      <c r="N364" s="25"/>
      <c r="O364" s="25"/>
      <c r="P364" s="25"/>
      <c r="Q364" s="25"/>
      <c r="R364" s="25"/>
      <c r="S364" s="25"/>
      <c r="T364" s="25"/>
      <c r="U364" s="25"/>
      <c r="V364" s="25"/>
    </row>
    <row r="365" spans="1:22" s="24" customFormat="1" ht="24.75" customHeight="1" outlineLevel="1" x14ac:dyDescent="0.2">
      <c r="A365" s="197" t="s">
        <v>385</v>
      </c>
      <c r="B365" s="165" t="s">
        <v>443</v>
      </c>
      <c r="C365" s="165" t="s">
        <v>439</v>
      </c>
      <c r="D365" s="168">
        <v>43831</v>
      </c>
      <c r="E365" s="168">
        <v>44196</v>
      </c>
      <c r="F365" s="168">
        <v>43831</v>
      </c>
      <c r="G365" s="171">
        <v>44196</v>
      </c>
      <c r="H365" s="74" t="s">
        <v>15</v>
      </c>
      <c r="I365" s="38">
        <v>2597.4169999999999</v>
      </c>
      <c r="J365" s="109">
        <v>2627.48</v>
      </c>
      <c r="K365" s="73">
        <f t="shared" si="6"/>
        <v>101.1574190821112</v>
      </c>
      <c r="L365" s="165" t="s">
        <v>964</v>
      </c>
      <c r="M365" s="174" t="s">
        <v>815</v>
      </c>
      <c r="N365" s="25"/>
      <c r="O365" s="25"/>
      <c r="P365" s="25"/>
      <c r="Q365" s="25"/>
      <c r="R365" s="25"/>
      <c r="S365" s="25"/>
      <c r="T365" s="25"/>
      <c r="U365" s="25"/>
      <c r="V365" s="25"/>
    </row>
    <row r="366" spans="1:22" s="24" customFormat="1" ht="24.75" customHeight="1" outlineLevel="1" x14ac:dyDescent="0.2">
      <c r="A366" s="198"/>
      <c r="B366" s="166"/>
      <c r="C366" s="166"/>
      <c r="D366" s="169"/>
      <c r="E366" s="169"/>
      <c r="F366" s="169"/>
      <c r="G366" s="172"/>
      <c r="H366" s="74" t="s">
        <v>7</v>
      </c>
      <c r="I366" s="38">
        <v>2567.107</v>
      </c>
      <c r="J366" s="109">
        <v>2567.107</v>
      </c>
      <c r="K366" s="73">
        <f t="shared" si="6"/>
        <v>100</v>
      </c>
      <c r="L366" s="166"/>
      <c r="M366" s="175"/>
      <c r="N366" s="25"/>
      <c r="O366" s="25"/>
      <c r="P366" s="25"/>
      <c r="Q366" s="25"/>
      <c r="R366" s="25"/>
      <c r="S366" s="25"/>
      <c r="T366" s="25"/>
      <c r="U366" s="25"/>
      <c r="V366" s="25"/>
    </row>
    <row r="367" spans="1:22" s="24" customFormat="1" ht="29.25" customHeight="1" outlineLevel="1" x14ac:dyDescent="0.2">
      <c r="A367" s="199"/>
      <c r="B367" s="167"/>
      <c r="C367" s="167"/>
      <c r="D367" s="170"/>
      <c r="E367" s="170"/>
      <c r="F367" s="170"/>
      <c r="G367" s="173"/>
      <c r="H367" s="74" t="s">
        <v>6</v>
      </c>
      <c r="I367" s="38">
        <v>30.31</v>
      </c>
      <c r="J367" s="109">
        <f>30.31+30.057</f>
        <v>60.366999999999997</v>
      </c>
      <c r="K367" s="73">
        <f t="shared" si="6"/>
        <v>199.16529198284394</v>
      </c>
      <c r="L367" s="167"/>
      <c r="M367" s="176"/>
      <c r="N367" s="25"/>
      <c r="O367" s="25"/>
      <c r="P367" s="25"/>
      <c r="Q367" s="25"/>
      <c r="R367" s="25"/>
      <c r="S367" s="25"/>
      <c r="T367" s="25"/>
      <c r="U367" s="25"/>
      <c r="V367" s="25"/>
    </row>
    <row r="368" spans="1:22" s="24" customFormat="1" ht="24.75" customHeight="1" outlineLevel="1" x14ac:dyDescent="0.2">
      <c r="A368" s="197" t="s">
        <v>386</v>
      </c>
      <c r="B368" s="165" t="s">
        <v>444</v>
      </c>
      <c r="C368" s="165" t="s">
        <v>439</v>
      </c>
      <c r="D368" s="168">
        <v>43831</v>
      </c>
      <c r="E368" s="168">
        <v>44196</v>
      </c>
      <c r="F368" s="168">
        <v>43831</v>
      </c>
      <c r="G368" s="171">
        <v>44196</v>
      </c>
      <c r="H368" s="74" t="s">
        <v>15</v>
      </c>
      <c r="I368" s="38">
        <v>2006.3119999999999</v>
      </c>
      <c r="J368" s="109">
        <v>2006.3119999999999</v>
      </c>
      <c r="K368" s="73">
        <f t="shared" si="6"/>
        <v>100</v>
      </c>
      <c r="L368" s="165" t="s">
        <v>965</v>
      </c>
      <c r="M368" s="174" t="s">
        <v>815</v>
      </c>
      <c r="N368" s="25"/>
      <c r="O368" s="25"/>
      <c r="P368" s="25"/>
      <c r="Q368" s="25"/>
      <c r="R368" s="25"/>
      <c r="S368" s="25"/>
      <c r="T368" s="25"/>
      <c r="U368" s="25"/>
      <c r="V368" s="25"/>
    </row>
    <row r="369" spans="1:22" s="24" customFormat="1" ht="24.75" customHeight="1" outlineLevel="1" x14ac:dyDescent="0.2">
      <c r="A369" s="198"/>
      <c r="B369" s="166"/>
      <c r="C369" s="166"/>
      <c r="D369" s="169"/>
      <c r="E369" s="169"/>
      <c r="F369" s="169"/>
      <c r="G369" s="172"/>
      <c r="H369" s="74" t="s">
        <v>7</v>
      </c>
      <c r="I369" s="38">
        <v>1982.11</v>
      </c>
      <c r="J369" s="109">
        <v>1982.11</v>
      </c>
      <c r="K369" s="73">
        <f t="shared" si="6"/>
        <v>100</v>
      </c>
      <c r="L369" s="166"/>
      <c r="M369" s="175"/>
      <c r="N369" s="25"/>
      <c r="O369" s="25"/>
      <c r="P369" s="25"/>
      <c r="Q369" s="25"/>
      <c r="R369" s="25"/>
      <c r="S369" s="25"/>
      <c r="T369" s="25"/>
      <c r="U369" s="25"/>
      <c r="V369" s="25"/>
    </row>
    <row r="370" spans="1:22" s="24" customFormat="1" ht="31.5" customHeight="1" outlineLevel="1" x14ac:dyDescent="0.2">
      <c r="A370" s="199"/>
      <c r="B370" s="167"/>
      <c r="C370" s="167"/>
      <c r="D370" s="170"/>
      <c r="E370" s="170"/>
      <c r="F370" s="170"/>
      <c r="G370" s="173"/>
      <c r="H370" s="74" t="s">
        <v>6</v>
      </c>
      <c r="I370" s="38">
        <v>24.202000000000002</v>
      </c>
      <c r="J370" s="109">
        <v>24.202000000000002</v>
      </c>
      <c r="K370" s="73">
        <f t="shared" si="6"/>
        <v>100</v>
      </c>
      <c r="L370" s="167"/>
      <c r="M370" s="176"/>
      <c r="N370" s="25"/>
      <c r="O370" s="25"/>
      <c r="P370" s="25"/>
      <c r="Q370" s="25"/>
      <c r="R370" s="25"/>
      <c r="S370" s="25"/>
      <c r="T370" s="25"/>
      <c r="U370" s="25"/>
      <c r="V370" s="25"/>
    </row>
    <row r="371" spans="1:22" s="24" customFormat="1" ht="24.75" customHeight="1" outlineLevel="1" x14ac:dyDescent="0.2">
      <c r="A371" s="197" t="s">
        <v>387</v>
      </c>
      <c r="B371" s="165" t="s">
        <v>509</v>
      </c>
      <c r="C371" s="165" t="s">
        <v>510</v>
      </c>
      <c r="D371" s="168">
        <v>43831</v>
      </c>
      <c r="E371" s="168">
        <v>44196</v>
      </c>
      <c r="F371" s="168">
        <v>43831</v>
      </c>
      <c r="G371" s="171">
        <v>44196</v>
      </c>
      <c r="H371" s="74" t="s">
        <v>15</v>
      </c>
      <c r="I371" s="38">
        <v>578.41999999999996</v>
      </c>
      <c r="J371" s="109">
        <v>483.2208</v>
      </c>
      <c r="K371" s="73">
        <f t="shared" si="6"/>
        <v>83.54150962968086</v>
      </c>
      <c r="L371" s="165" t="s">
        <v>966</v>
      </c>
      <c r="M371" s="174" t="s">
        <v>815</v>
      </c>
      <c r="N371" s="25"/>
      <c r="O371" s="25"/>
      <c r="P371" s="25"/>
      <c r="Q371" s="25"/>
      <c r="R371" s="25"/>
      <c r="S371" s="25"/>
      <c r="T371" s="25"/>
      <c r="U371" s="25"/>
      <c r="V371" s="25"/>
    </row>
    <row r="372" spans="1:22" s="24" customFormat="1" ht="24.75" customHeight="1" outlineLevel="1" x14ac:dyDescent="0.2">
      <c r="A372" s="198"/>
      <c r="B372" s="166"/>
      <c r="C372" s="166"/>
      <c r="D372" s="169"/>
      <c r="E372" s="169"/>
      <c r="F372" s="169"/>
      <c r="G372" s="172"/>
      <c r="H372" s="74" t="s">
        <v>7</v>
      </c>
      <c r="I372" s="38">
        <v>572.625</v>
      </c>
      <c r="J372" s="109">
        <v>478.38724999999999</v>
      </c>
      <c r="K372" s="73">
        <f t="shared" si="6"/>
        <v>83.542850905915728</v>
      </c>
      <c r="L372" s="166"/>
      <c r="M372" s="175"/>
      <c r="N372" s="25"/>
      <c r="O372" s="25"/>
      <c r="P372" s="25"/>
      <c r="Q372" s="25"/>
      <c r="R372" s="25"/>
      <c r="S372" s="25"/>
      <c r="T372" s="25"/>
      <c r="U372" s="25"/>
      <c r="V372" s="25"/>
    </row>
    <row r="373" spans="1:22" s="24" customFormat="1" ht="45" customHeight="1" outlineLevel="1" x14ac:dyDescent="0.2">
      <c r="A373" s="199"/>
      <c r="B373" s="167"/>
      <c r="C373" s="167"/>
      <c r="D373" s="170"/>
      <c r="E373" s="170"/>
      <c r="F373" s="170"/>
      <c r="G373" s="173"/>
      <c r="H373" s="74" t="s">
        <v>6</v>
      </c>
      <c r="I373" s="38">
        <v>5.7850000000000001</v>
      </c>
      <c r="J373" s="109">
        <v>4.8335499999999998</v>
      </c>
      <c r="K373" s="73">
        <f t="shared" si="6"/>
        <v>83.553154710458074</v>
      </c>
      <c r="L373" s="167"/>
      <c r="M373" s="176"/>
      <c r="N373" s="25"/>
      <c r="O373" s="25"/>
      <c r="P373" s="25"/>
      <c r="Q373" s="25"/>
      <c r="R373" s="25"/>
      <c r="S373" s="25"/>
      <c r="T373" s="25"/>
      <c r="U373" s="25"/>
      <c r="V373" s="25"/>
    </row>
    <row r="374" spans="1:22" s="24" customFormat="1" ht="24.75" customHeight="1" outlineLevel="1" x14ac:dyDescent="0.2">
      <c r="A374" s="197" t="s">
        <v>388</v>
      </c>
      <c r="B374" s="165" t="s">
        <v>511</v>
      </c>
      <c r="C374" s="165" t="s">
        <v>510</v>
      </c>
      <c r="D374" s="168">
        <v>43831</v>
      </c>
      <c r="E374" s="168">
        <v>44196</v>
      </c>
      <c r="F374" s="168">
        <v>43831</v>
      </c>
      <c r="G374" s="171">
        <v>44196</v>
      </c>
      <c r="H374" s="74" t="s">
        <v>15</v>
      </c>
      <c r="I374" s="38">
        <v>497.83800000000002</v>
      </c>
      <c r="J374" s="109">
        <v>447.11279999999999</v>
      </c>
      <c r="K374" s="73">
        <f t="shared" si="6"/>
        <v>89.810902341725622</v>
      </c>
      <c r="L374" s="165" t="s">
        <v>967</v>
      </c>
      <c r="M374" s="174" t="s">
        <v>815</v>
      </c>
      <c r="N374" s="25"/>
      <c r="O374" s="25"/>
      <c r="P374" s="25"/>
      <c r="Q374" s="25"/>
      <c r="R374" s="25"/>
      <c r="S374" s="25"/>
      <c r="T374" s="25"/>
      <c r="U374" s="25"/>
      <c r="V374" s="25"/>
    </row>
    <row r="375" spans="1:22" s="24" customFormat="1" ht="24.75" customHeight="1" outlineLevel="1" x14ac:dyDescent="0.2">
      <c r="A375" s="198"/>
      <c r="B375" s="166"/>
      <c r="C375" s="166"/>
      <c r="D375" s="169"/>
      <c r="E375" s="169"/>
      <c r="F375" s="169"/>
      <c r="G375" s="172"/>
      <c r="H375" s="74" t="s">
        <v>7</v>
      </c>
      <c r="I375" s="38">
        <v>492.85899999999998</v>
      </c>
      <c r="J375" s="109">
        <v>442.64111200000002</v>
      </c>
      <c r="K375" s="73">
        <f t="shared" si="6"/>
        <v>89.81090169805158</v>
      </c>
      <c r="L375" s="166"/>
      <c r="M375" s="175"/>
      <c r="N375" s="25"/>
      <c r="O375" s="25"/>
      <c r="P375" s="25"/>
      <c r="Q375" s="25"/>
      <c r="R375" s="25"/>
      <c r="S375" s="25"/>
      <c r="T375" s="25"/>
      <c r="U375" s="25"/>
      <c r="V375" s="25"/>
    </row>
    <row r="376" spans="1:22" s="24" customFormat="1" ht="44.25" customHeight="1" outlineLevel="1" x14ac:dyDescent="0.2">
      <c r="A376" s="199"/>
      <c r="B376" s="167"/>
      <c r="C376" s="167"/>
      <c r="D376" s="170"/>
      <c r="E376" s="170"/>
      <c r="F376" s="170"/>
      <c r="G376" s="173"/>
      <c r="H376" s="74" t="s">
        <v>6</v>
      </c>
      <c r="I376" s="38">
        <v>4.9790000000000001</v>
      </c>
      <c r="J376" s="109">
        <v>4.4716800000000001</v>
      </c>
      <c r="K376" s="73">
        <f t="shared" si="6"/>
        <v>89.810805382606958</v>
      </c>
      <c r="L376" s="167"/>
      <c r="M376" s="176"/>
      <c r="N376" s="25"/>
      <c r="O376" s="25"/>
      <c r="P376" s="25"/>
      <c r="Q376" s="25"/>
      <c r="R376" s="25"/>
      <c r="S376" s="25"/>
      <c r="T376" s="25"/>
      <c r="U376" s="25"/>
      <c r="V376" s="25"/>
    </row>
    <row r="377" spans="1:22" s="24" customFormat="1" ht="24.75" customHeight="1" outlineLevel="1" x14ac:dyDescent="0.2">
      <c r="A377" s="197" t="s">
        <v>389</v>
      </c>
      <c r="B377" s="165" t="s">
        <v>512</v>
      </c>
      <c r="C377" s="165" t="s">
        <v>510</v>
      </c>
      <c r="D377" s="168">
        <v>43831</v>
      </c>
      <c r="E377" s="168">
        <v>44196</v>
      </c>
      <c r="F377" s="168">
        <v>43831</v>
      </c>
      <c r="G377" s="171">
        <v>44196</v>
      </c>
      <c r="H377" s="74" t="s">
        <v>15</v>
      </c>
      <c r="I377" s="38">
        <v>497.83800000000002</v>
      </c>
      <c r="J377" s="109">
        <v>497.83800000000002</v>
      </c>
      <c r="K377" s="73">
        <f t="shared" si="6"/>
        <v>100</v>
      </c>
      <c r="L377" s="165" t="s">
        <v>968</v>
      </c>
      <c r="M377" s="174" t="s">
        <v>815</v>
      </c>
      <c r="N377" s="25"/>
      <c r="O377" s="25"/>
      <c r="P377" s="25"/>
      <c r="Q377" s="25"/>
      <c r="R377" s="25"/>
      <c r="S377" s="25"/>
      <c r="T377" s="25"/>
      <c r="U377" s="25"/>
      <c r="V377" s="25"/>
    </row>
    <row r="378" spans="1:22" s="24" customFormat="1" ht="24.75" customHeight="1" outlineLevel="1" x14ac:dyDescent="0.2">
      <c r="A378" s="198"/>
      <c r="B378" s="166"/>
      <c r="C378" s="166"/>
      <c r="D378" s="169"/>
      <c r="E378" s="169"/>
      <c r="F378" s="169"/>
      <c r="G378" s="172"/>
      <c r="H378" s="74" t="s">
        <v>7</v>
      </c>
      <c r="I378" s="38">
        <v>492.85899999999998</v>
      </c>
      <c r="J378" s="109">
        <v>492.85899999999998</v>
      </c>
      <c r="K378" s="73">
        <f t="shared" si="6"/>
        <v>100</v>
      </c>
      <c r="L378" s="166"/>
      <c r="M378" s="175"/>
      <c r="N378" s="25"/>
      <c r="O378" s="25"/>
      <c r="P378" s="25"/>
      <c r="Q378" s="25"/>
      <c r="R378" s="25"/>
      <c r="S378" s="25"/>
      <c r="T378" s="25"/>
      <c r="U378" s="25"/>
      <c r="V378" s="25"/>
    </row>
    <row r="379" spans="1:22" s="24" customFormat="1" ht="24.75" customHeight="1" outlineLevel="1" x14ac:dyDescent="0.2">
      <c r="A379" s="199"/>
      <c r="B379" s="167"/>
      <c r="C379" s="167"/>
      <c r="D379" s="170"/>
      <c r="E379" s="170"/>
      <c r="F379" s="170"/>
      <c r="G379" s="173"/>
      <c r="H379" s="74" t="s">
        <v>6</v>
      </c>
      <c r="I379" s="38">
        <v>4.9790000000000001</v>
      </c>
      <c r="J379" s="109">
        <v>4.9790000000000001</v>
      </c>
      <c r="K379" s="73">
        <f t="shared" si="6"/>
        <v>100</v>
      </c>
      <c r="L379" s="167"/>
      <c r="M379" s="176"/>
      <c r="N379" s="25"/>
      <c r="O379" s="25"/>
      <c r="P379" s="25"/>
      <c r="Q379" s="25"/>
      <c r="R379" s="25"/>
      <c r="S379" s="25"/>
      <c r="T379" s="25"/>
      <c r="U379" s="25"/>
      <c r="V379" s="25"/>
    </row>
    <row r="380" spans="1:22" s="24" customFormat="1" ht="24.75" customHeight="1" outlineLevel="1" x14ac:dyDescent="0.2">
      <c r="A380" s="197" t="s">
        <v>445</v>
      </c>
      <c r="B380" s="165" t="s">
        <v>513</v>
      </c>
      <c r="C380" s="165" t="s">
        <v>510</v>
      </c>
      <c r="D380" s="168">
        <v>43831</v>
      </c>
      <c r="E380" s="168">
        <v>44196</v>
      </c>
      <c r="F380" s="168">
        <v>43831</v>
      </c>
      <c r="G380" s="171">
        <v>44196</v>
      </c>
      <c r="H380" s="74" t="s">
        <v>15</v>
      </c>
      <c r="I380" s="38">
        <v>622.29</v>
      </c>
      <c r="J380" s="109">
        <v>622.29480000000001</v>
      </c>
      <c r="K380" s="73">
        <f t="shared" si="6"/>
        <v>100.00077134454996</v>
      </c>
      <c r="L380" s="165" t="s">
        <v>969</v>
      </c>
      <c r="M380" s="174" t="s">
        <v>815</v>
      </c>
      <c r="N380" s="25"/>
      <c r="O380" s="25"/>
      <c r="P380" s="25"/>
      <c r="Q380" s="25"/>
      <c r="R380" s="25"/>
      <c r="S380" s="25"/>
      <c r="T380" s="25"/>
      <c r="U380" s="25"/>
      <c r="V380" s="25"/>
    </row>
    <row r="381" spans="1:22" s="24" customFormat="1" ht="24.75" customHeight="1" outlineLevel="1" x14ac:dyDescent="0.2">
      <c r="A381" s="198"/>
      <c r="B381" s="166"/>
      <c r="C381" s="166"/>
      <c r="D381" s="169"/>
      <c r="E381" s="169"/>
      <c r="F381" s="169"/>
      <c r="G381" s="172"/>
      <c r="H381" s="74" t="s">
        <v>7</v>
      </c>
      <c r="I381" s="38">
        <v>616.072</v>
      </c>
      <c r="J381" s="109">
        <v>616.07180000000005</v>
      </c>
      <c r="K381" s="73">
        <f t="shared" si="6"/>
        <v>99.999967536262005</v>
      </c>
      <c r="L381" s="166"/>
      <c r="M381" s="175"/>
      <c r="N381" s="25"/>
      <c r="O381" s="25"/>
      <c r="P381" s="25"/>
      <c r="Q381" s="25"/>
      <c r="R381" s="25"/>
      <c r="S381" s="25"/>
      <c r="T381" s="25"/>
      <c r="U381" s="25"/>
      <c r="V381" s="25"/>
    </row>
    <row r="382" spans="1:22" s="24" customFormat="1" ht="24.75" customHeight="1" outlineLevel="1" x14ac:dyDescent="0.2">
      <c r="A382" s="199"/>
      <c r="B382" s="167"/>
      <c r="C382" s="167"/>
      <c r="D382" s="170"/>
      <c r="E382" s="170"/>
      <c r="F382" s="170"/>
      <c r="G382" s="173"/>
      <c r="H382" s="74" t="s">
        <v>6</v>
      </c>
      <c r="I382" s="38">
        <v>6.2229999999999999</v>
      </c>
      <c r="J382" s="109">
        <v>6.2229999999999999</v>
      </c>
      <c r="K382" s="73">
        <f t="shared" si="6"/>
        <v>100</v>
      </c>
      <c r="L382" s="167"/>
      <c r="M382" s="176"/>
      <c r="N382" s="25"/>
      <c r="O382" s="25"/>
      <c r="P382" s="25"/>
      <c r="Q382" s="25"/>
      <c r="R382" s="25"/>
      <c r="S382" s="25"/>
      <c r="T382" s="25"/>
      <c r="U382" s="25"/>
      <c r="V382" s="25"/>
    </row>
    <row r="383" spans="1:22" s="24" customFormat="1" ht="24.75" customHeight="1" outlineLevel="1" x14ac:dyDescent="0.2">
      <c r="A383" s="197" t="s">
        <v>446</v>
      </c>
      <c r="B383" s="165" t="s">
        <v>514</v>
      </c>
      <c r="C383" s="165" t="s">
        <v>510</v>
      </c>
      <c r="D383" s="168">
        <v>43831</v>
      </c>
      <c r="E383" s="168">
        <v>44196</v>
      </c>
      <c r="F383" s="168">
        <v>43831</v>
      </c>
      <c r="G383" s="171">
        <v>44196</v>
      </c>
      <c r="H383" s="74" t="s">
        <v>15</v>
      </c>
      <c r="I383" s="38">
        <v>1765.9059999999999</v>
      </c>
      <c r="J383" s="109">
        <v>1765.9056</v>
      </c>
      <c r="K383" s="73">
        <f t="shared" si="6"/>
        <v>99.999977348737715</v>
      </c>
      <c r="L383" s="165" t="s">
        <v>970</v>
      </c>
      <c r="M383" s="174" t="s">
        <v>815</v>
      </c>
      <c r="N383" s="25"/>
      <c r="O383" s="25"/>
      <c r="P383" s="25"/>
      <c r="Q383" s="25"/>
      <c r="R383" s="25"/>
      <c r="S383" s="25"/>
      <c r="T383" s="25"/>
      <c r="U383" s="25"/>
      <c r="V383" s="25"/>
    </row>
    <row r="384" spans="1:22" s="24" customFormat="1" ht="24.75" customHeight="1" outlineLevel="1" x14ac:dyDescent="0.2">
      <c r="A384" s="198"/>
      <c r="B384" s="166"/>
      <c r="C384" s="166"/>
      <c r="D384" s="169"/>
      <c r="E384" s="169"/>
      <c r="F384" s="169"/>
      <c r="G384" s="172"/>
      <c r="H384" s="74" t="s">
        <v>7</v>
      </c>
      <c r="I384" s="38">
        <v>1748.2460000000001</v>
      </c>
      <c r="J384" s="109">
        <v>1748.2456</v>
      </c>
      <c r="K384" s="73">
        <f t="shared" si="6"/>
        <v>99.999977119924765</v>
      </c>
      <c r="L384" s="166"/>
      <c r="M384" s="175"/>
      <c r="N384" s="25"/>
      <c r="O384" s="25"/>
      <c r="P384" s="25"/>
      <c r="Q384" s="25"/>
      <c r="R384" s="25"/>
      <c r="S384" s="25"/>
      <c r="T384" s="25"/>
      <c r="U384" s="25"/>
      <c r="V384" s="25"/>
    </row>
    <row r="385" spans="1:22" s="24" customFormat="1" ht="24.75" customHeight="1" outlineLevel="1" x14ac:dyDescent="0.2">
      <c r="A385" s="199"/>
      <c r="B385" s="167"/>
      <c r="C385" s="167"/>
      <c r="D385" s="170"/>
      <c r="E385" s="170"/>
      <c r="F385" s="170"/>
      <c r="G385" s="173"/>
      <c r="H385" s="74" t="s">
        <v>6</v>
      </c>
      <c r="I385" s="38">
        <v>17.66</v>
      </c>
      <c r="J385" s="109">
        <v>17.66</v>
      </c>
      <c r="K385" s="73">
        <f t="shared" si="6"/>
        <v>100</v>
      </c>
      <c r="L385" s="167"/>
      <c r="M385" s="176"/>
      <c r="N385" s="25"/>
      <c r="O385" s="25"/>
      <c r="P385" s="25"/>
      <c r="Q385" s="25"/>
      <c r="R385" s="25"/>
      <c r="S385" s="25"/>
      <c r="T385" s="25"/>
      <c r="U385" s="25"/>
      <c r="V385" s="25"/>
    </row>
    <row r="386" spans="1:22" s="24" customFormat="1" ht="24.75" customHeight="1" outlineLevel="1" x14ac:dyDescent="0.2">
      <c r="A386" s="197" t="s">
        <v>447</v>
      </c>
      <c r="B386" s="165" t="s">
        <v>515</v>
      </c>
      <c r="C386" s="165" t="s">
        <v>510</v>
      </c>
      <c r="D386" s="168">
        <v>43831</v>
      </c>
      <c r="E386" s="168">
        <v>44196</v>
      </c>
      <c r="F386" s="168">
        <v>43831</v>
      </c>
      <c r="G386" s="171">
        <v>44196</v>
      </c>
      <c r="H386" s="74" t="s">
        <v>15</v>
      </c>
      <c r="I386" s="38">
        <v>4981.1090000000004</v>
      </c>
      <c r="J386" s="109">
        <v>4679.6711999999998</v>
      </c>
      <c r="K386" s="73">
        <f t="shared" si="6"/>
        <v>93.948379768441114</v>
      </c>
      <c r="L386" s="165" t="s">
        <v>971</v>
      </c>
      <c r="M386" s="174" t="s">
        <v>815</v>
      </c>
      <c r="N386" s="25"/>
      <c r="O386" s="25"/>
      <c r="P386" s="25"/>
      <c r="Q386" s="25"/>
      <c r="R386" s="25"/>
      <c r="S386" s="25"/>
      <c r="T386" s="25"/>
      <c r="U386" s="25"/>
      <c r="V386" s="25"/>
    </row>
    <row r="387" spans="1:22" s="24" customFormat="1" ht="24.75" customHeight="1" outlineLevel="1" x14ac:dyDescent="0.2">
      <c r="A387" s="198"/>
      <c r="B387" s="166"/>
      <c r="C387" s="166"/>
      <c r="D387" s="169"/>
      <c r="E387" s="169"/>
      <c r="F387" s="169"/>
      <c r="G387" s="172"/>
      <c r="H387" s="74" t="s">
        <v>7</v>
      </c>
      <c r="I387" s="38">
        <v>4931.2969999999996</v>
      </c>
      <c r="J387" s="109">
        <v>4632.87363</v>
      </c>
      <c r="K387" s="73">
        <f t="shared" si="6"/>
        <v>93.948379706190906</v>
      </c>
      <c r="L387" s="166"/>
      <c r="M387" s="175"/>
      <c r="N387" s="25"/>
      <c r="O387" s="25"/>
      <c r="P387" s="25"/>
      <c r="Q387" s="25"/>
      <c r="R387" s="25"/>
      <c r="S387" s="25"/>
      <c r="T387" s="25"/>
      <c r="U387" s="25"/>
      <c r="V387" s="25"/>
    </row>
    <row r="388" spans="1:22" s="24" customFormat="1" ht="39.75" customHeight="1" outlineLevel="1" x14ac:dyDescent="0.2">
      <c r="A388" s="199"/>
      <c r="B388" s="167"/>
      <c r="C388" s="167"/>
      <c r="D388" s="170"/>
      <c r="E388" s="170"/>
      <c r="F388" s="170"/>
      <c r="G388" s="173"/>
      <c r="H388" s="74" t="s">
        <v>6</v>
      </c>
      <c r="I388" s="38">
        <v>49.811999999999998</v>
      </c>
      <c r="J388" s="109">
        <v>46.79757</v>
      </c>
      <c r="K388" s="73">
        <f t="shared" si="6"/>
        <v>93.948385931100944</v>
      </c>
      <c r="L388" s="167"/>
      <c r="M388" s="176"/>
      <c r="N388" s="25"/>
      <c r="O388" s="25"/>
      <c r="P388" s="25"/>
      <c r="Q388" s="25"/>
      <c r="R388" s="25"/>
      <c r="S388" s="25"/>
      <c r="T388" s="25"/>
      <c r="U388" s="25"/>
      <c r="V388" s="25"/>
    </row>
    <row r="389" spans="1:22" s="24" customFormat="1" ht="24.75" customHeight="1" outlineLevel="1" x14ac:dyDescent="0.2">
      <c r="A389" s="197" t="s">
        <v>448</v>
      </c>
      <c r="B389" s="165" t="s">
        <v>516</v>
      </c>
      <c r="C389" s="165" t="s">
        <v>510</v>
      </c>
      <c r="D389" s="168">
        <v>43831</v>
      </c>
      <c r="E389" s="168">
        <v>44196</v>
      </c>
      <c r="F389" s="168">
        <v>43831</v>
      </c>
      <c r="G389" s="171">
        <v>44196</v>
      </c>
      <c r="H389" s="74" t="s">
        <v>15</v>
      </c>
      <c r="I389" s="38">
        <v>1675.8530000000001</v>
      </c>
      <c r="J389" s="109">
        <v>1659.0938000000001</v>
      </c>
      <c r="K389" s="73">
        <f t="shared" si="6"/>
        <v>98.999960020359779</v>
      </c>
      <c r="L389" s="165" t="s">
        <v>972</v>
      </c>
      <c r="M389" s="174" t="s">
        <v>815</v>
      </c>
      <c r="N389" s="25"/>
      <c r="O389" s="25"/>
      <c r="P389" s="25"/>
      <c r="Q389" s="25"/>
      <c r="R389" s="25"/>
      <c r="S389" s="25"/>
      <c r="T389" s="25"/>
      <c r="U389" s="25"/>
      <c r="V389" s="25"/>
    </row>
    <row r="390" spans="1:22" s="24" customFormat="1" ht="24.75" customHeight="1" outlineLevel="1" x14ac:dyDescent="0.2">
      <c r="A390" s="198"/>
      <c r="B390" s="166"/>
      <c r="C390" s="166"/>
      <c r="D390" s="169"/>
      <c r="E390" s="169"/>
      <c r="F390" s="169"/>
      <c r="G390" s="172"/>
      <c r="H390" s="74" t="s">
        <v>7</v>
      </c>
      <c r="I390" s="38">
        <v>1659.0940000000001</v>
      </c>
      <c r="J390" s="109">
        <v>1659.0938000000001</v>
      </c>
      <c r="K390" s="73">
        <f t="shared" si="6"/>
        <v>99.999987945227943</v>
      </c>
      <c r="L390" s="166"/>
      <c r="M390" s="175"/>
      <c r="N390" s="25"/>
      <c r="O390" s="25"/>
      <c r="P390" s="25"/>
      <c r="Q390" s="25"/>
      <c r="R390" s="25"/>
      <c r="S390" s="25"/>
      <c r="T390" s="25"/>
      <c r="U390" s="25"/>
      <c r="V390" s="25"/>
    </row>
    <row r="391" spans="1:22" s="24" customFormat="1" ht="24.75" customHeight="1" outlineLevel="1" x14ac:dyDescent="0.2">
      <c r="A391" s="199"/>
      <c r="B391" s="167"/>
      <c r="C391" s="167"/>
      <c r="D391" s="170"/>
      <c r="E391" s="170"/>
      <c r="F391" s="170"/>
      <c r="G391" s="173"/>
      <c r="H391" s="74" t="s">
        <v>6</v>
      </c>
      <c r="I391" s="38">
        <v>16.759</v>
      </c>
      <c r="J391" s="109">
        <v>16.759</v>
      </c>
      <c r="K391" s="73">
        <f t="shared" si="6"/>
        <v>100</v>
      </c>
      <c r="L391" s="167"/>
      <c r="M391" s="176"/>
      <c r="N391" s="25"/>
      <c r="O391" s="25"/>
      <c r="P391" s="25"/>
      <c r="Q391" s="25"/>
      <c r="R391" s="25"/>
      <c r="S391" s="25"/>
      <c r="T391" s="25"/>
      <c r="U391" s="25"/>
      <c r="V391" s="25"/>
    </row>
    <row r="392" spans="1:22" s="24" customFormat="1" ht="24.75" customHeight="1" outlineLevel="1" x14ac:dyDescent="0.2">
      <c r="A392" s="197" t="s">
        <v>449</v>
      </c>
      <c r="B392" s="165" t="s">
        <v>517</v>
      </c>
      <c r="C392" s="165" t="s">
        <v>510</v>
      </c>
      <c r="D392" s="168">
        <v>43831</v>
      </c>
      <c r="E392" s="168">
        <v>44196</v>
      </c>
      <c r="F392" s="168">
        <v>43831</v>
      </c>
      <c r="G392" s="171">
        <v>44196</v>
      </c>
      <c r="H392" s="74" t="s">
        <v>15</v>
      </c>
      <c r="I392" s="38">
        <v>2116.8530000000001</v>
      </c>
      <c r="J392" s="109">
        <v>2116.8528000000001</v>
      </c>
      <c r="K392" s="73">
        <f t="shared" si="6"/>
        <v>99.999990552012832</v>
      </c>
      <c r="L392" s="165" t="s">
        <v>896</v>
      </c>
      <c r="M392" s="174" t="s">
        <v>815</v>
      </c>
      <c r="N392" s="25"/>
      <c r="O392" s="25"/>
      <c r="P392" s="25"/>
      <c r="Q392" s="25"/>
      <c r="R392" s="25"/>
      <c r="S392" s="25"/>
      <c r="T392" s="25"/>
      <c r="U392" s="25"/>
      <c r="V392" s="25"/>
    </row>
    <row r="393" spans="1:22" s="24" customFormat="1" ht="24.75" customHeight="1" outlineLevel="1" x14ac:dyDescent="0.2">
      <c r="A393" s="198"/>
      <c r="B393" s="166"/>
      <c r="C393" s="166"/>
      <c r="D393" s="169"/>
      <c r="E393" s="169"/>
      <c r="F393" s="169"/>
      <c r="G393" s="172"/>
      <c r="H393" s="74" t="s">
        <v>7</v>
      </c>
      <c r="I393" s="38">
        <v>2095.6840000000002</v>
      </c>
      <c r="J393" s="109">
        <v>2095.6837999999998</v>
      </c>
      <c r="K393" s="73">
        <f t="shared" si="6"/>
        <v>99.999990456576455</v>
      </c>
      <c r="L393" s="166"/>
      <c r="M393" s="175"/>
      <c r="N393" s="25"/>
      <c r="O393" s="25"/>
      <c r="P393" s="25"/>
      <c r="Q393" s="25"/>
      <c r="R393" s="25"/>
      <c r="S393" s="25"/>
      <c r="T393" s="25"/>
      <c r="U393" s="25"/>
      <c r="V393" s="25"/>
    </row>
    <row r="394" spans="1:22" s="24" customFormat="1" ht="24.75" customHeight="1" outlineLevel="1" x14ac:dyDescent="0.2">
      <c r="A394" s="199"/>
      <c r="B394" s="167"/>
      <c r="C394" s="167"/>
      <c r="D394" s="170"/>
      <c r="E394" s="170"/>
      <c r="F394" s="170"/>
      <c r="G394" s="173"/>
      <c r="H394" s="74" t="s">
        <v>6</v>
      </c>
      <c r="I394" s="38">
        <v>21.169</v>
      </c>
      <c r="J394" s="109">
        <v>21.169</v>
      </c>
      <c r="K394" s="73">
        <f t="shared" si="6"/>
        <v>100</v>
      </c>
      <c r="L394" s="167"/>
      <c r="M394" s="176"/>
      <c r="N394" s="25"/>
      <c r="O394" s="25"/>
      <c r="P394" s="25"/>
      <c r="Q394" s="25"/>
      <c r="R394" s="25"/>
      <c r="S394" s="25"/>
      <c r="T394" s="25"/>
      <c r="U394" s="25"/>
      <c r="V394" s="25"/>
    </row>
    <row r="395" spans="1:22" s="24" customFormat="1" ht="24.75" customHeight="1" outlineLevel="1" x14ac:dyDescent="0.2">
      <c r="A395" s="197" t="s">
        <v>450</v>
      </c>
      <c r="B395" s="165" t="s">
        <v>518</v>
      </c>
      <c r="C395" s="165" t="s">
        <v>510</v>
      </c>
      <c r="D395" s="168">
        <v>43831</v>
      </c>
      <c r="E395" s="168">
        <v>44196</v>
      </c>
      <c r="F395" s="168">
        <v>43831</v>
      </c>
      <c r="G395" s="171">
        <v>44196</v>
      </c>
      <c r="H395" s="74" t="s">
        <v>15</v>
      </c>
      <c r="I395" s="38">
        <v>1956.83</v>
      </c>
      <c r="J395" s="109">
        <v>2396.1120000000001</v>
      </c>
      <c r="K395" s="73">
        <f t="shared" si="6"/>
        <v>122.44865420092701</v>
      </c>
      <c r="L395" s="165" t="s">
        <v>973</v>
      </c>
      <c r="M395" s="174" t="s">
        <v>815</v>
      </c>
      <c r="N395" s="25"/>
      <c r="O395" s="25"/>
      <c r="P395" s="25"/>
      <c r="Q395" s="25"/>
      <c r="R395" s="25"/>
      <c r="S395" s="25"/>
      <c r="T395" s="25"/>
      <c r="U395" s="25"/>
      <c r="V395" s="25"/>
    </row>
    <row r="396" spans="1:22" s="24" customFormat="1" ht="24.75" customHeight="1" outlineLevel="1" x14ac:dyDescent="0.2">
      <c r="A396" s="198"/>
      <c r="B396" s="166"/>
      <c r="C396" s="166"/>
      <c r="D396" s="169"/>
      <c r="E396" s="169"/>
      <c r="F396" s="169"/>
      <c r="G396" s="172"/>
      <c r="H396" s="74" t="s">
        <v>7</v>
      </c>
      <c r="I396" s="38">
        <v>1937.2639999999999</v>
      </c>
      <c r="J396" s="109">
        <v>1937.2639999999999</v>
      </c>
      <c r="K396" s="73">
        <f t="shared" si="6"/>
        <v>100</v>
      </c>
      <c r="L396" s="166"/>
      <c r="M396" s="175"/>
      <c r="N396" s="25"/>
      <c r="O396" s="25"/>
      <c r="P396" s="25"/>
      <c r="Q396" s="25"/>
      <c r="R396" s="25"/>
      <c r="S396" s="25"/>
      <c r="T396" s="25"/>
      <c r="U396" s="25"/>
      <c r="V396" s="25"/>
    </row>
    <row r="397" spans="1:22" s="24" customFormat="1" ht="24.75" customHeight="1" outlineLevel="1" x14ac:dyDescent="0.2">
      <c r="A397" s="199"/>
      <c r="B397" s="167"/>
      <c r="C397" s="167"/>
      <c r="D397" s="170"/>
      <c r="E397" s="170"/>
      <c r="F397" s="170"/>
      <c r="G397" s="173"/>
      <c r="H397" s="74" t="s">
        <v>6</v>
      </c>
      <c r="I397" s="38">
        <v>19.571000000000002</v>
      </c>
      <c r="J397" s="109">
        <v>458.84800000000001</v>
      </c>
      <c r="K397" s="73">
        <f t="shared" si="6"/>
        <v>2344.5301721935516</v>
      </c>
      <c r="L397" s="167"/>
      <c r="M397" s="176"/>
      <c r="N397" s="25"/>
      <c r="O397" s="25"/>
      <c r="P397" s="25"/>
      <c r="Q397" s="25"/>
      <c r="R397" s="25"/>
      <c r="S397" s="25"/>
      <c r="T397" s="25"/>
      <c r="U397" s="25"/>
      <c r="V397" s="25"/>
    </row>
    <row r="398" spans="1:22" s="24" customFormat="1" ht="24.75" customHeight="1" outlineLevel="1" x14ac:dyDescent="0.2">
      <c r="A398" s="197" t="s">
        <v>451</v>
      </c>
      <c r="B398" s="165" t="s">
        <v>519</v>
      </c>
      <c r="C398" s="165" t="s">
        <v>520</v>
      </c>
      <c r="D398" s="168">
        <v>43831</v>
      </c>
      <c r="E398" s="168">
        <v>44196</v>
      </c>
      <c r="F398" s="168">
        <v>43831</v>
      </c>
      <c r="G398" s="171"/>
      <c r="H398" s="74" t="s">
        <v>15</v>
      </c>
      <c r="I398" s="38">
        <v>7960.6059999999998</v>
      </c>
      <c r="J398" s="109">
        <v>0</v>
      </c>
      <c r="K398" s="73">
        <f t="shared" si="6"/>
        <v>0</v>
      </c>
      <c r="L398" s="165" t="s">
        <v>974</v>
      </c>
      <c r="M398" s="174" t="s">
        <v>856</v>
      </c>
      <c r="N398" s="25"/>
      <c r="O398" s="25"/>
      <c r="P398" s="25"/>
      <c r="Q398" s="25"/>
      <c r="R398" s="25"/>
      <c r="S398" s="25"/>
      <c r="T398" s="25"/>
      <c r="U398" s="25"/>
      <c r="V398" s="25"/>
    </row>
    <row r="399" spans="1:22" s="24" customFormat="1" ht="24.75" customHeight="1" outlineLevel="1" x14ac:dyDescent="0.2">
      <c r="A399" s="198"/>
      <c r="B399" s="166"/>
      <c r="C399" s="166"/>
      <c r="D399" s="169"/>
      <c r="E399" s="169"/>
      <c r="F399" s="169"/>
      <c r="G399" s="172"/>
      <c r="H399" s="74" t="s">
        <v>7</v>
      </c>
      <c r="I399" s="38">
        <v>7881</v>
      </c>
      <c r="J399" s="109">
        <v>0</v>
      </c>
      <c r="K399" s="73">
        <f t="shared" si="6"/>
        <v>0</v>
      </c>
      <c r="L399" s="166"/>
      <c r="M399" s="175"/>
      <c r="N399" s="25"/>
      <c r="O399" s="25"/>
      <c r="P399" s="25"/>
      <c r="Q399" s="25"/>
      <c r="R399" s="25"/>
      <c r="S399" s="25"/>
      <c r="T399" s="25"/>
      <c r="U399" s="25"/>
      <c r="V399" s="25"/>
    </row>
    <row r="400" spans="1:22" s="24" customFormat="1" ht="120.75" customHeight="1" outlineLevel="1" x14ac:dyDescent="0.2">
      <c r="A400" s="199"/>
      <c r="B400" s="167"/>
      <c r="C400" s="167"/>
      <c r="D400" s="170"/>
      <c r="E400" s="170"/>
      <c r="F400" s="170"/>
      <c r="G400" s="173"/>
      <c r="H400" s="74" t="s">
        <v>6</v>
      </c>
      <c r="I400" s="38">
        <v>79.605999999999995</v>
      </c>
      <c r="J400" s="109">
        <v>0</v>
      </c>
      <c r="K400" s="73">
        <f t="shared" si="6"/>
        <v>0</v>
      </c>
      <c r="L400" s="167"/>
      <c r="M400" s="176"/>
      <c r="N400" s="25"/>
      <c r="O400" s="25"/>
      <c r="P400" s="25"/>
      <c r="Q400" s="25"/>
      <c r="R400" s="25"/>
      <c r="S400" s="25"/>
      <c r="T400" s="25"/>
      <c r="U400" s="25"/>
      <c r="V400" s="25"/>
    </row>
    <row r="401" spans="1:22" s="24" customFormat="1" ht="24.75" customHeight="1" outlineLevel="1" x14ac:dyDescent="0.2">
      <c r="A401" s="197" t="s">
        <v>452</v>
      </c>
      <c r="B401" s="165" t="s">
        <v>521</v>
      </c>
      <c r="C401" s="165" t="s">
        <v>522</v>
      </c>
      <c r="D401" s="168">
        <v>43831</v>
      </c>
      <c r="E401" s="168">
        <v>44196</v>
      </c>
      <c r="F401" s="168">
        <v>43831</v>
      </c>
      <c r="G401" s="171">
        <v>44196</v>
      </c>
      <c r="H401" s="74" t="s">
        <v>15</v>
      </c>
      <c r="I401" s="38">
        <v>2275.6570000000002</v>
      </c>
      <c r="J401" s="109">
        <v>2275.6570000000002</v>
      </c>
      <c r="K401" s="73">
        <f t="shared" si="6"/>
        <v>100</v>
      </c>
      <c r="L401" s="165" t="s">
        <v>975</v>
      </c>
      <c r="M401" s="174" t="s">
        <v>815</v>
      </c>
      <c r="N401" s="25"/>
      <c r="O401" s="25"/>
      <c r="P401" s="25"/>
      <c r="Q401" s="25"/>
      <c r="R401" s="25"/>
      <c r="S401" s="25"/>
      <c r="T401" s="25"/>
      <c r="U401" s="25"/>
      <c r="V401" s="25"/>
    </row>
    <row r="402" spans="1:22" s="24" customFormat="1" ht="24.75" customHeight="1" outlineLevel="1" x14ac:dyDescent="0.2">
      <c r="A402" s="198"/>
      <c r="B402" s="166"/>
      <c r="C402" s="166"/>
      <c r="D402" s="169"/>
      <c r="E402" s="169"/>
      <c r="F402" s="169"/>
      <c r="G402" s="172"/>
      <c r="H402" s="74" t="s">
        <v>7</v>
      </c>
      <c r="I402" s="38">
        <v>2251.11</v>
      </c>
      <c r="J402" s="109">
        <v>2251.11</v>
      </c>
      <c r="K402" s="73">
        <f t="shared" si="6"/>
        <v>100</v>
      </c>
      <c r="L402" s="166"/>
      <c r="M402" s="175"/>
      <c r="N402" s="25"/>
      <c r="O402" s="25"/>
      <c r="P402" s="25"/>
      <c r="Q402" s="25"/>
      <c r="R402" s="25"/>
      <c r="S402" s="25"/>
      <c r="T402" s="25"/>
      <c r="U402" s="25"/>
      <c r="V402" s="25"/>
    </row>
    <row r="403" spans="1:22" s="24" customFormat="1" ht="24.75" customHeight="1" outlineLevel="1" x14ac:dyDescent="0.2">
      <c r="A403" s="199"/>
      <c r="B403" s="167"/>
      <c r="C403" s="167"/>
      <c r="D403" s="170"/>
      <c r="E403" s="170"/>
      <c r="F403" s="170"/>
      <c r="G403" s="173"/>
      <c r="H403" s="74" t="s">
        <v>6</v>
      </c>
      <c r="I403" s="38">
        <v>24.547000000000001</v>
      </c>
      <c r="J403" s="109">
        <v>24.547000000000001</v>
      </c>
      <c r="K403" s="73">
        <f t="shared" si="6"/>
        <v>100</v>
      </c>
      <c r="L403" s="167"/>
      <c r="M403" s="176"/>
      <c r="N403" s="25"/>
      <c r="O403" s="25"/>
      <c r="P403" s="25"/>
      <c r="Q403" s="25"/>
      <c r="R403" s="25"/>
      <c r="S403" s="25"/>
      <c r="T403" s="25"/>
      <c r="U403" s="25"/>
      <c r="V403" s="25"/>
    </row>
    <row r="404" spans="1:22" s="24" customFormat="1" ht="24.75" customHeight="1" outlineLevel="1" x14ac:dyDescent="0.2">
      <c r="A404" s="197" t="s">
        <v>453</v>
      </c>
      <c r="B404" s="165" t="s">
        <v>523</v>
      </c>
      <c r="C404" s="165" t="s">
        <v>522</v>
      </c>
      <c r="D404" s="168">
        <v>43831</v>
      </c>
      <c r="E404" s="168">
        <v>44196</v>
      </c>
      <c r="F404" s="168">
        <v>43831</v>
      </c>
      <c r="G404" s="171">
        <v>44196</v>
      </c>
      <c r="H404" s="74" t="s">
        <v>15</v>
      </c>
      <c r="I404" s="38">
        <v>2003.491</v>
      </c>
      <c r="J404" s="109">
        <v>2003.491</v>
      </c>
      <c r="K404" s="73">
        <f t="shared" si="6"/>
        <v>100</v>
      </c>
      <c r="L404" s="165" t="s">
        <v>976</v>
      </c>
      <c r="M404" s="174" t="s">
        <v>815</v>
      </c>
      <c r="N404" s="25"/>
      <c r="O404" s="25"/>
      <c r="P404" s="25"/>
      <c r="Q404" s="25"/>
      <c r="R404" s="25"/>
      <c r="S404" s="25"/>
      <c r="T404" s="25"/>
      <c r="U404" s="25"/>
      <c r="V404" s="25"/>
    </row>
    <row r="405" spans="1:22" s="24" customFormat="1" ht="24.75" customHeight="1" outlineLevel="1" x14ac:dyDescent="0.2">
      <c r="A405" s="198"/>
      <c r="B405" s="166"/>
      <c r="C405" s="166"/>
      <c r="D405" s="169"/>
      <c r="E405" s="169"/>
      <c r="F405" s="169"/>
      <c r="G405" s="172"/>
      <c r="H405" s="74" t="s">
        <v>7</v>
      </c>
      <c r="I405" s="38">
        <v>1981.89</v>
      </c>
      <c r="J405" s="109">
        <v>1981.89</v>
      </c>
      <c r="K405" s="73">
        <f t="shared" si="6"/>
        <v>100</v>
      </c>
      <c r="L405" s="166"/>
      <c r="M405" s="175"/>
      <c r="N405" s="25"/>
      <c r="O405" s="25"/>
      <c r="P405" s="25"/>
      <c r="Q405" s="25"/>
      <c r="R405" s="25"/>
      <c r="S405" s="25"/>
      <c r="T405" s="25"/>
      <c r="U405" s="25"/>
      <c r="V405" s="25"/>
    </row>
    <row r="406" spans="1:22" s="24" customFormat="1" ht="24.75" customHeight="1" outlineLevel="1" x14ac:dyDescent="0.2">
      <c r="A406" s="199"/>
      <c r="B406" s="167"/>
      <c r="C406" s="167"/>
      <c r="D406" s="170"/>
      <c r="E406" s="170"/>
      <c r="F406" s="170"/>
      <c r="G406" s="173"/>
      <c r="H406" s="74" t="s">
        <v>6</v>
      </c>
      <c r="I406" s="38">
        <v>21.600999999999999</v>
      </c>
      <c r="J406" s="109">
        <v>21.600999999999999</v>
      </c>
      <c r="K406" s="73">
        <f t="shared" si="6"/>
        <v>100</v>
      </c>
      <c r="L406" s="167"/>
      <c r="M406" s="176"/>
      <c r="N406" s="25"/>
      <c r="O406" s="25"/>
      <c r="P406" s="25"/>
      <c r="Q406" s="25"/>
      <c r="R406" s="25"/>
      <c r="S406" s="25"/>
      <c r="T406" s="25"/>
      <c r="U406" s="25"/>
      <c r="V406" s="25"/>
    </row>
    <row r="407" spans="1:22" s="24" customFormat="1" ht="24.75" customHeight="1" outlineLevel="1" x14ac:dyDescent="0.2">
      <c r="A407" s="197" t="s">
        <v>454</v>
      </c>
      <c r="B407" s="165" t="s">
        <v>524</v>
      </c>
      <c r="C407" s="165" t="s">
        <v>522</v>
      </c>
      <c r="D407" s="168">
        <v>43831</v>
      </c>
      <c r="E407" s="168">
        <v>44196</v>
      </c>
      <c r="F407" s="168">
        <v>43831</v>
      </c>
      <c r="G407" s="171">
        <v>44196</v>
      </c>
      <c r="H407" s="74" t="s">
        <v>15</v>
      </c>
      <c r="I407" s="38">
        <v>1072.3820000000001</v>
      </c>
      <c r="J407" s="109">
        <v>1072.3820000000001</v>
      </c>
      <c r="K407" s="73">
        <f t="shared" si="6"/>
        <v>100</v>
      </c>
      <c r="L407" s="165" t="s">
        <v>977</v>
      </c>
      <c r="M407" s="174" t="s">
        <v>815</v>
      </c>
      <c r="N407" s="25"/>
      <c r="O407" s="25"/>
      <c r="P407" s="25"/>
      <c r="Q407" s="25"/>
      <c r="R407" s="25"/>
      <c r="S407" s="25"/>
      <c r="T407" s="25"/>
      <c r="U407" s="25"/>
      <c r="V407" s="25"/>
    </row>
    <row r="408" spans="1:22" s="24" customFormat="1" ht="24.75" customHeight="1" outlineLevel="1" x14ac:dyDescent="0.2">
      <c r="A408" s="198"/>
      <c r="B408" s="166"/>
      <c r="C408" s="166"/>
      <c r="D408" s="169"/>
      <c r="E408" s="169"/>
      <c r="F408" s="169"/>
      <c r="G408" s="172"/>
      <c r="H408" s="74" t="s">
        <v>7</v>
      </c>
      <c r="I408" s="38">
        <v>1061.5820000000001</v>
      </c>
      <c r="J408" s="109">
        <v>1061.5820000000001</v>
      </c>
      <c r="K408" s="73">
        <f t="shared" si="6"/>
        <v>100</v>
      </c>
      <c r="L408" s="166"/>
      <c r="M408" s="175"/>
      <c r="N408" s="25"/>
      <c r="O408" s="25"/>
      <c r="P408" s="25"/>
      <c r="Q408" s="25"/>
      <c r="R408" s="25"/>
      <c r="S408" s="25"/>
      <c r="T408" s="25"/>
      <c r="U408" s="25"/>
      <c r="V408" s="25"/>
    </row>
    <row r="409" spans="1:22" s="24" customFormat="1" ht="24.75" customHeight="1" outlineLevel="1" x14ac:dyDescent="0.2">
      <c r="A409" s="199"/>
      <c r="B409" s="167"/>
      <c r="C409" s="167"/>
      <c r="D409" s="170"/>
      <c r="E409" s="170"/>
      <c r="F409" s="170"/>
      <c r="G409" s="173"/>
      <c r="H409" s="74" t="s">
        <v>6</v>
      </c>
      <c r="I409" s="38">
        <v>10.8</v>
      </c>
      <c r="J409" s="109">
        <v>10.8</v>
      </c>
      <c r="K409" s="73">
        <f t="shared" si="6"/>
        <v>100</v>
      </c>
      <c r="L409" s="167"/>
      <c r="M409" s="176"/>
      <c r="N409" s="25"/>
      <c r="O409" s="25"/>
      <c r="P409" s="25"/>
      <c r="Q409" s="25"/>
      <c r="R409" s="25"/>
      <c r="S409" s="25"/>
      <c r="T409" s="25"/>
      <c r="U409" s="25"/>
      <c r="V409" s="25"/>
    </row>
    <row r="410" spans="1:22" s="24" customFormat="1" ht="24.75" customHeight="1" outlineLevel="1" x14ac:dyDescent="0.2">
      <c r="A410" s="197" t="s">
        <v>455</v>
      </c>
      <c r="B410" s="165" t="s">
        <v>525</v>
      </c>
      <c r="C410" s="165" t="s">
        <v>522</v>
      </c>
      <c r="D410" s="168">
        <v>43831</v>
      </c>
      <c r="E410" s="168">
        <v>44196</v>
      </c>
      <c r="F410" s="168">
        <v>43831</v>
      </c>
      <c r="G410" s="171">
        <v>44196</v>
      </c>
      <c r="H410" s="74" t="s">
        <v>15</v>
      </c>
      <c r="I410" s="38">
        <v>681.23</v>
      </c>
      <c r="J410" s="109">
        <v>681.23</v>
      </c>
      <c r="K410" s="73">
        <f t="shared" si="6"/>
        <v>100</v>
      </c>
      <c r="L410" s="165" t="s">
        <v>978</v>
      </c>
      <c r="M410" s="174" t="s">
        <v>815</v>
      </c>
      <c r="N410" s="25"/>
      <c r="O410" s="25"/>
      <c r="P410" s="25"/>
      <c r="Q410" s="25"/>
      <c r="R410" s="25"/>
      <c r="S410" s="25"/>
      <c r="T410" s="25"/>
      <c r="U410" s="25"/>
      <c r="V410" s="25"/>
    </row>
    <row r="411" spans="1:22" s="24" customFormat="1" ht="24.75" customHeight="1" outlineLevel="1" x14ac:dyDescent="0.2">
      <c r="A411" s="198"/>
      <c r="B411" s="166"/>
      <c r="C411" s="166"/>
      <c r="D411" s="169"/>
      <c r="E411" s="169"/>
      <c r="F411" s="169"/>
      <c r="G411" s="172"/>
      <c r="H411" s="74" t="s">
        <v>7</v>
      </c>
      <c r="I411" s="38">
        <v>674.41800000000001</v>
      </c>
      <c r="J411" s="109">
        <v>674.41800000000001</v>
      </c>
      <c r="K411" s="73">
        <f t="shared" si="6"/>
        <v>100</v>
      </c>
      <c r="L411" s="166"/>
      <c r="M411" s="175"/>
      <c r="N411" s="25"/>
      <c r="O411" s="25"/>
      <c r="P411" s="25"/>
      <c r="Q411" s="25"/>
      <c r="R411" s="25"/>
      <c r="S411" s="25"/>
      <c r="T411" s="25"/>
      <c r="U411" s="25"/>
      <c r="V411" s="25"/>
    </row>
    <row r="412" spans="1:22" s="24" customFormat="1" ht="24.75" customHeight="1" outlineLevel="1" x14ac:dyDescent="0.2">
      <c r="A412" s="199"/>
      <c r="B412" s="167"/>
      <c r="C412" s="167"/>
      <c r="D412" s="170"/>
      <c r="E412" s="170"/>
      <c r="F412" s="170"/>
      <c r="G412" s="173"/>
      <c r="H412" s="74" t="s">
        <v>6</v>
      </c>
      <c r="I412" s="38">
        <v>6.8120000000000003</v>
      </c>
      <c r="J412" s="109">
        <v>6.8120000000000003</v>
      </c>
      <c r="K412" s="73">
        <f t="shared" si="6"/>
        <v>100</v>
      </c>
      <c r="L412" s="167"/>
      <c r="M412" s="176"/>
      <c r="N412" s="25"/>
      <c r="O412" s="25"/>
      <c r="P412" s="25"/>
      <c r="Q412" s="25"/>
      <c r="R412" s="25"/>
      <c r="S412" s="25"/>
      <c r="T412" s="25"/>
      <c r="U412" s="25"/>
      <c r="V412" s="25"/>
    </row>
    <row r="413" spans="1:22" s="24" customFormat="1" ht="24.75" customHeight="1" outlineLevel="1" x14ac:dyDescent="0.2">
      <c r="A413" s="197" t="s">
        <v>456</v>
      </c>
      <c r="B413" s="165" t="s">
        <v>526</v>
      </c>
      <c r="C413" s="165" t="s">
        <v>838</v>
      </c>
      <c r="D413" s="168">
        <v>43831</v>
      </c>
      <c r="E413" s="168">
        <v>44196</v>
      </c>
      <c r="F413" s="168">
        <v>43831</v>
      </c>
      <c r="G413" s="171">
        <v>44196</v>
      </c>
      <c r="H413" s="74" t="s">
        <v>15</v>
      </c>
      <c r="I413" s="38">
        <v>1440.404</v>
      </c>
      <c r="J413" s="109">
        <v>1406.6631299999999</v>
      </c>
      <c r="K413" s="73">
        <f t="shared" si="6"/>
        <v>97.657541217602827</v>
      </c>
      <c r="L413" s="165" t="s">
        <v>979</v>
      </c>
      <c r="M413" s="174" t="s">
        <v>815</v>
      </c>
      <c r="N413" s="25"/>
      <c r="O413" s="25"/>
      <c r="P413" s="25"/>
      <c r="Q413" s="25"/>
      <c r="R413" s="25"/>
      <c r="S413" s="25"/>
      <c r="T413" s="25"/>
      <c r="U413" s="25"/>
      <c r="V413" s="25"/>
    </row>
    <row r="414" spans="1:22" s="24" customFormat="1" ht="24.75" customHeight="1" outlineLevel="1" x14ac:dyDescent="0.2">
      <c r="A414" s="198"/>
      <c r="B414" s="166"/>
      <c r="C414" s="166"/>
      <c r="D414" s="169"/>
      <c r="E414" s="169"/>
      <c r="F414" s="169"/>
      <c r="G414" s="172"/>
      <c r="H414" s="74" t="s">
        <v>7</v>
      </c>
      <c r="I414" s="38">
        <v>1426</v>
      </c>
      <c r="J414" s="109">
        <v>1392.596</v>
      </c>
      <c r="K414" s="73">
        <f t="shared" si="6"/>
        <v>97.657503506311357</v>
      </c>
      <c r="L414" s="166"/>
      <c r="M414" s="175"/>
      <c r="N414" s="25"/>
      <c r="O414" s="25"/>
      <c r="P414" s="25"/>
      <c r="Q414" s="25"/>
      <c r="R414" s="25"/>
      <c r="S414" s="25"/>
      <c r="T414" s="25"/>
      <c r="U414" s="25"/>
      <c r="V414" s="25"/>
    </row>
    <row r="415" spans="1:22" s="24" customFormat="1" ht="24.75" customHeight="1" outlineLevel="1" x14ac:dyDescent="0.2">
      <c r="A415" s="199"/>
      <c r="B415" s="167"/>
      <c r="C415" s="167"/>
      <c r="D415" s="170"/>
      <c r="E415" s="170"/>
      <c r="F415" s="170"/>
      <c r="G415" s="173"/>
      <c r="H415" s="74" t="s">
        <v>6</v>
      </c>
      <c r="I415" s="38">
        <v>14.404</v>
      </c>
      <c r="J415" s="109">
        <v>14.067130000000001</v>
      </c>
      <c r="K415" s="73">
        <f t="shared" si="6"/>
        <v>97.661274645931698</v>
      </c>
      <c r="L415" s="167"/>
      <c r="M415" s="176"/>
      <c r="N415" s="25"/>
      <c r="O415" s="25"/>
      <c r="P415" s="25"/>
      <c r="Q415" s="25"/>
      <c r="R415" s="25"/>
      <c r="S415" s="25"/>
      <c r="T415" s="25"/>
      <c r="U415" s="25"/>
      <c r="V415" s="25"/>
    </row>
    <row r="416" spans="1:22" s="24" customFormat="1" ht="24.75" customHeight="1" outlineLevel="1" x14ac:dyDescent="0.2">
      <c r="A416" s="197" t="s">
        <v>457</v>
      </c>
      <c r="B416" s="165" t="s">
        <v>527</v>
      </c>
      <c r="C416" s="165" t="s">
        <v>838</v>
      </c>
      <c r="D416" s="168">
        <v>43831</v>
      </c>
      <c r="E416" s="168">
        <v>44196</v>
      </c>
      <c r="F416" s="168">
        <v>43831</v>
      </c>
      <c r="G416" s="171">
        <v>44196</v>
      </c>
      <c r="H416" s="74" t="s">
        <v>15</v>
      </c>
      <c r="I416" s="38">
        <v>549.83900000000006</v>
      </c>
      <c r="J416" s="109">
        <v>556.67399999999998</v>
      </c>
      <c r="K416" s="73">
        <f t="shared" si="6"/>
        <v>101.2430911594121</v>
      </c>
      <c r="L416" s="165" t="s">
        <v>980</v>
      </c>
      <c r="M416" s="174" t="s">
        <v>815</v>
      </c>
      <c r="N416" s="25"/>
      <c r="O416" s="25"/>
      <c r="P416" s="25"/>
      <c r="Q416" s="25"/>
      <c r="R416" s="25"/>
      <c r="S416" s="25"/>
      <c r="T416" s="25"/>
      <c r="U416" s="25"/>
      <c r="V416" s="25"/>
    </row>
    <row r="417" spans="1:22" s="24" customFormat="1" ht="24.75" customHeight="1" outlineLevel="1" x14ac:dyDescent="0.2">
      <c r="A417" s="198"/>
      <c r="B417" s="166"/>
      <c r="C417" s="166"/>
      <c r="D417" s="169"/>
      <c r="E417" s="169"/>
      <c r="F417" s="169"/>
      <c r="G417" s="172"/>
      <c r="H417" s="74" t="s">
        <v>7</v>
      </c>
      <c r="I417" s="38">
        <v>544</v>
      </c>
      <c r="J417" s="109">
        <v>544</v>
      </c>
      <c r="K417" s="73">
        <f t="shared" si="6"/>
        <v>100</v>
      </c>
      <c r="L417" s="166"/>
      <c r="M417" s="175"/>
      <c r="N417" s="25"/>
      <c r="O417" s="25"/>
      <c r="P417" s="25"/>
      <c r="Q417" s="25"/>
      <c r="R417" s="25"/>
      <c r="S417" s="25"/>
      <c r="T417" s="25"/>
      <c r="U417" s="25"/>
      <c r="V417" s="25"/>
    </row>
    <row r="418" spans="1:22" s="24" customFormat="1" ht="24.75" customHeight="1" outlineLevel="1" x14ac:dyDescent="0.2">
      <c r="A418" s="199"/>
      <c r="B418" s="167"/>
      <c r="C418" s="167"/>
      <c r="D418" s="170"/>
      <c r="E418" s="170"/>
      <c r="F418" s="170"/>
      <c r="G418" s="173"/>
      <c r="H418" s="74" t="s">
        <v>6</v>
      </c>
      <c r="I418" s="38">
        <v>5.8390000000000004</v>
      </c>
      <c r="J418" s="109">
        <v>12.673999999999999</v>
      </c>
      <c r="K418" s="73">
        <f t="shared" si="6"/>
        <v>217.05771536221951</v>
      </c>
      <c r="L418" s="167"/>
      <c r="M418" s="176"/>
      <c r="N418" s="25"/>
      <c r="O418" s="25"/>
      <c r="P418" s="25"/>
      <c r="Q418" s="25"/>
      <c r="R418" s="25"/>
      <c r="S418" s="25"/>
      <c r="T418" s="25"/>
      <c r="U418" s="25"/>
      <c r="V418" s="25"/>
    </row>
    <row r="419" spans="1:22" s="24" customFormat="1" ht="24.75" customHeight="1" outlineLevel="1" x14ac:dyDescent="0.2">
      <c r="A419" s="197" t="s">
        <v>458</v>
      </c>
      <c r="B419" s="165" t="s">
        <v>839</v>
      </c>
      <c r="C419" s="165" t="s">
        <v>528</v>
      </c>
      <c r="D419" s="168">
        <v>43831</v>
      </c>
      <c r="E419" s="168">
        <v>44196</v>
      </c>
      <c r="F419" s="168">
        <v>43831</v>
      </c>
      <c r="G419" s="171">
        <v>44196</v>
      </c>
      <c r="H419" s="74" t="s">
        <v>15</v>
      </c>
      <c r="I419" s="38">
        <v>2073.8040000000001</v>
      </c>
      <c r="J419" s="109">
        <v>2053.06</v>
      </c>
      <c r="K419" s="73">
        <f t="shared" si="6"/>
        <v>98.999712605434254</v>
      </c>
      <c r="L419" s="165" t="s">
        <v>981</v>
      </c>
      <c r="M419" s="174" t="s">
        <v>815</v>
      </c>
      <c r="N419" s="25"/>
      <c r="O419" s="25"/>
      <c r="P419" s="25"/>
      <c r="Q419" s="25"/>
      <c r="R419" s="25"/>
      <c r="S419" s="25"/>
      <c r="T419" s="25"/>
      <c r="U419" s="25"/>
      <c r="V419" s="25"/>
    </row>
    <row r="420" spans="1:22" s="24" customFormat="1" ht="24.75" customHeight="1" outlineLevel="1" x14ac:dyDescent="0.2">
      <c r="A420" s="198"/>
      <c r="B420" s="166"/>
      <c r="C420" s="166"/>
      <c r="D420" s="169"/>
      <c r="E420" s="169"/>
      <c r="F420" s="169"/>
      <c r="G420" s="172"/>
      <c r="H420" s="74" t="s">
        <v>7</v>
      </c>
      <c r="I420" s="38">
        <v>1970</v>
      </c>
      <c r="J420" s="109">
        <v>1950.412</v>
      </c>
      <c r="K420" s="73">
        <f t="shared" si="6"/>
        <v>99.005685279187816</v>
      </c>
      <c r="L420" s="166"/>
      <c r="M420" s="175"/>
      <c r="N420" s="25"/>
      <c r="O420" s="25"/>
      <c r="P420" s="25"/>
      <c r="Q420" s="25"/>
      <c r="R420" s="25"/>
      <c r="S420" s="25"/>
      <c r="T420" s="25"/>
      <c r="U420" s="25"/>
      <c r="V420" s="25"/>
    </row>
    <row r="421" spans="1:22" s="24" customFormat="1" ht="30" customHeight="1" outlineLevel="1" x14ac:dyDescent="0.2">
      <c r="A421" s="199"/>
      <c r="B421" s="167"/>
      <c r="C421" s="167"/>
      <c r="D421" s="170"/>
      <c r="E421" s="170"/>
      <c r="F421" s="170"/>
      <c r="G421" s="173"/>
      <c r="H421" s="74" t="s">
        <v>6</v>
      </c>
      <c r="I421" s="38">
        <v>103.804</v>
      </c>
      <c r="J421" s="109">
        <v>102.65396</v>
      </c>
      <c r="K421" s="73">
        <f t="shared" ref="K421:K484" si="7">J421/I421*100</f>
        <v>98.892104350506713</v>
      </c>
      <c r="L421" s="167"/>
      <c r="M421" s="176"/>
      <c r="N421" s="25"/>
      <c r="O421" s="25"/>
      <c r="P421" s="25"/>
      <c r="Q421" s="25"/>
      <c r="R421" s="25"/>
      <c r="S421" s="25"/>
      <c r="T421" s="25"/>
      <c r="U421" s="25"/>
      <c r="V421" s="25"/>
    </row>
    <row r="422" spans="1:22" s="24" customFormat="1" ht="24.75" customHeight="1" outlineLevel="1" x14ac:dyDescent="0.2">
      <c r="A422" s="197" t="s">
        <v>459</v>
      </c>
      <c r="B422" s="165" t="s">
        <v>529</v>
      </c>
      <c r="C422" s="165" t="s">
        <v>530</v>
      </c>
      <c r="D422" s="168">
        <v>43831</v>
      </c>
      <c r="E422" s="168">
        <v>44196</v>
      </c>
      <c r="F422" s="168">
        <v>43831</v>
      </c>
      <c r="G422" s="171">
        <v>44196</v>
      </c>
      <c r="H422" s="74" t="s">
        <v>15</v>
      </c>
      <c r="I422" s="38">
        <v>6247.2895799999997</v>
      </c>
      <c r="J422" s="109">
        <v>6247.2895799999997</v>
      </c>
      <c r="K422" s="73">
        <f t="shared" si="7"/>
        <v>100</v>
      </c>
      <c r="L422" s="165" t="s">
        <v>982</v>
      </c>
      <c r="M422" s="174" t="s">
        <v>815</v>
      </c>
      <c r="N422" s="25"/>
      <c r="O422" s="25"/>
      <c r="P422" s="25"/>
      <c r="Q422" s="25"/>
      <c r="R422" s="25"/>
      <c r="S422" s="25"/>
      <c r="T422" s="25"/>
      <c r="U422" s="25"/>
      <c r="V422" s="25"/>
    </row>
    <row r="423" spans="1:22" s="24" customFormat="1" ht="24.75" customHeight="1" outlineLevel="1" x14ac:dyDescent="0.2">
      <c r="A423" s="198"/>
      <c r="B423" s="166"/>
      <c r="C423" s="166"/>
      <c r="D423" s="169"/>
      <c r="E423" s="169"/>
      <c r="F423" s="169"/>
      <c r="G423" s="172"/>
      <c r="H423" s="74" t="s">
        <v>7</v>
      </c>
      <c r="I423" s="38">
        <v>6184.8159999999998</v>
      </c>
      <c r="J423" s="109">
        <v>6184.8159999999998</v>
      </c>
      <c r="K423" s="73">
        <f t="shared" si="7"/>
        <v>100</v>
      </c>
      <c r="L423" s="166"/>
      <c r="M423" s="175"/>
      <c r="N423" s="25"/>
      <c r="O423" s="25"/>
      <c r="P423" s="25"/>
      <c r="Q423" s="25"/>
      <c r="R423" s="25"/>
      <c r="S423" s="25"/>
      <c r="T423" s="25"/>
      <c r="U423" s="25"/>
      <c r="V423" s="25"/>
    </row>
    <row r="424" spans="1:22" s="24" customFormat="1" ht="29.25" customHeight="1" outlineLevel="1" x14ac:dyDescent="0.2">
      <c r="A424" s="199"/>
      <c r="B424" s="167"/>
      <c r="C424" s="167"/>
      <c r="D424" s="170"/>
      <c r="E424" s="170"/>
      <c r="F424" s="170"/>
      <c r="G424" s="173"/>
      <c r="H424" s="74" t="s">
        <v>6</v>
      </c>
      <c r="I424" s="38">
        <v>62.473579999999998</v>
      </c>
      <c r="J424" s="109">
        <v>62.473579999999998</v>
      </c>
      <c r="K424" s="73">
        <f t="shared" si="7"/>
        <v>100</v>
      </c>
      <c r="L424" s="167"/>
      <c r="M424" s="176"/>
      <c r="N424" s="25"/>
      <c r="O424" s="25"/>
      <c r="P424" s="25"/>
      <c r="Q424" s="25"/>
      <c r="R424" s="25"/>
      <c r="S424" s="25"/>
      <c r="T424" s="25"/>
      <c r="U424" s="25"/>
      <c r="V424" s="25"/>
    </row>
    <row r="425" spans="1:22" s="24" customFormat="1" ht="24.75" customHeight="1" outlineLevel="1" x14ac:dyDescent="0.2">
      <c r="A425" s="197" t="s">
        <v>460</v>
      </c>
      <c r="B425" s="165" t="s">
        <v>531</v>
      </c>
      <c r="C425" s="165" t="s">
        <v>530</v>
      </c>
      <c r="D425" s="168">
        <v>43831</v>
      </c>
      <c r="E425" s="168">
        <v>44196</v>
      </c>
      <c r="F425" s="168">
        <v>43831</v>
      </c>
      <c r="G425" s="171">
        <v>44196</v>
      </c>
      <c r="H425" s="74" t="s">
        <v>15</v>
      </c>
      <c r="I425" s="38">
        <v>1569.26325</v>
      </c>
      <c r="J425" s="109">
        <v>1569.26325</v>
      </c>
      <c r="K425" s="73">
        <f t="shared" si="7"/>
        <v>100</v>
      </c>
      <c r="L425" s="165" t="s">
        <v>941</v>
      </c>
      <c r="M425" s="174" t="s">
        <v>815</v>
      </c>
      <c r="N425" s="25"/>
      <c r="O425" s="25"/>
      <c r="P425" s="25"/>
      <c r="Q425" s="25"/>
      <c r="R425" s="25"/>
      <c r="S425" s="25"/>
      <c r="T425" s="25"/>
      <c r="U425" s="25"/>
      <c r="V425" s="25"/>
    </row>
    <row r="426" spans="1:22" s="24" customFormat="1" ht="24.75" customHeight="1" outlineLevel="1" x14ac:dyDescent="0.2">
      <c r="A426" s="198"/>
      <c r="B426" s="166"/>
      <c r="C426" s="166"/>
      <c r="D426" s="169"/>
      <c r="E426" s="169"/>
      <c r="F426" s="169"/>
      <c r="G426" s="172"/>
      <c r="H426" s="74" t="s">
        <v>7</v>
      </c>
      <c r="I426" s="38">
        <v>1553.57</v>
      </c>
      <c r="J426" s="109">
        <v>1553.57</v>
      </c>
      <c r="K426" s="73">
        <f t="shared" si="7"/>
        <v>100</v>
      </c>
      <c r="L426" s="166"/>
      <c r="M426" s="175"/>
      <c r="N426" s="25"/>
      <c r="O426" s="25"/>
      <c r="P426" s="25"/>
      <c r="Q426" s="25"/>
      <c r="R426" s="25"/>
      <c r="S426" s="25"/>
      <c r="T426" s="25"/>
      <c r="U426" s="25"/>
      <c r="V426" s="25"/>
    </row>
    <row r="427" spans="1:22" s="24" customFormat="1" ht="31.5" customHeight="1" outlineLevel="1" x14ac:dyDescent="0.2">
      <c r="A427" s="199"/>
      <c r="B427" s="167"/>
      <c r="C427" s="167"/>
      <c r="D427" s="170"/>
      <c r="E427" s="170"/>
      <c r="F427" s="170"/>
      <c r="G427" s="173"/>
      <c r="H427" s="74" t="s">
        <v>6</v>
      </c>
      <c r="I427" s="38">
        <v>15.693250000000001</v>
      </c>
      <c r="J427" s="109">
        <v>15.693250000000001</v>
      </c>
      <c r="K427" s="73">
        <f t="shared" si="7"/>
        <v>100</v>
      </c>
      <c r="L427" s="167"/>
      <c r="M427" s="176"/>
      <c r="N427" s="25"/>
      <c r="O427" s="25"/>
      <c r="P427" s="25"/>
      <c r="Q427" s="25"/>
      <c r="R427" s="25"/>
      <c r="S427" s="25"/>
      <c r="T427" s="25"/>
      <c r="U427" s="25"/>
      <c r="V427" s="25"/>
    </row>
    <row r="428" spans="1:22" s="24" customFormat="1" ht="24.75" customHeight="1" outlineLevel="1" x14ac:dyDescent="0.2">
      <c r="A428" s="197" t="s">
        <v>461</v>
      </c>
      <c r="B428" s="165" t="s">
        <v>532</v>
      </c>
      <c r="C428" s="165" t="s">
        <v>530</v>
      </c>
      <c r="D428" s="168">
        <v>43831</v>
      </c>
      <c r="E428" s="168">
        <v>44196</v>
      </c>
      <c r="F428" s="168">
        <v>43831</v>
      </c>
      <c r="G428" s="171">
        <v>44196</v>
      </c>
      <c r="H428" s="74" t="s">
        <v>15</v>
      </c>
      <c r="I428" s="38">
        <v>2208.2199999999998</v>
      </c>
      <c r="J428" s="109">
        <v>2208.2199999999998</v>
      </c>
      <c r="K428" s="73">
        <f t="shared" si="7"/>
        <v>100</v>
      </c>
      <c r="L428" s="165" t="s">
        <v>950</v>
      </c>
      <c r="M428" s="174" t="s">
        <v>815</v>
      </c>
      <c r="N428" s="25"/>
      <c r="O428" s="25"/>
      <c r="P428" s="25"/>
      <c r="Q428" s="25"/>
      <c r="R428" s="25"/>
      <c r="S428" s="25"/>
      <c r="T428" s="25"/>
      <c r="U428" s="25"/>
      <c r="V428" s="25"/>
    </row>
    <row r="429" spans="1:22" s="24" customFormat="1" ht="24.75" customHeight="1" outlineLevel="1" x14ac:dyDescent="0.2">
      <c r="A429" s="198"/>
      <c r="B429" s="166"/>
      <c r="C429" s="166"/>
      <c r="D429" s="169"/>
      <c r="E429" s="169"/>
      <c r="F429" s="169"/>
      <c r="G429" s="172"/>
      <c r="H429" s="74" t="s">
        <v>7</v>
      </c>
      <c r="I429" s="38">
        <v>2186.1439999999998</v>
      </c>
      <c r="J429" s="109">
        <v>2186.1439999999998</v>
      </c>
      <c r="K429" s="73">
        <f t="shared" si="7"/>
        <v>100</v>
      </c>
      <c r="L429" s="166"/>
      <c r="M429" s="175"/>
      <c r="N429" s="25"/>
      <c r="O429" s="25"/>
      <c r="P429" s="25"/>
      <c r="Q429" s="25"/>
      <c r="R429" s="25"/>
      <c r="S429" s="25"/>
      <c r="T429" s="25"/>
      <c r="U429" s="25"/>
      <c r="V429" s="25"/>
    </row>
    <row r="430" spans="1:22" s="24" customFormat="1" ht="28.5" customHeight="1" outlineLevel="1" x14ac:dyDescent="0.2">
      <c r="A430" s="199"/>
      <c r="B430" s="167"/>
      <c r="C430" s="167"/>
      <c r="D430" s="170"/>
      <c r="E430" s="170"/>
      <c r="F430" s="170"/>
      <c r="G430" s="173"/>
      <c r="H430" s="74" t="s">
        <v>6</v>
      </c>
      <c r="I430" s="38">
        <v>22.082899999999999</v>
      </c>
      <c r="J430" s="109">
        <v>22.082899999999999</v>
      </c>
      <c r="K430" s="73">
        <f t="shared" si="7"/>
        <v>100</v>
      </c>
      <c r="L430" s="167"/>
      <c r="M430" s="176"/>
      <c r="N430" s="25"/>
      <c r="O430" s="25"/>
      <c r="P430" s="25"/>
      <c r="Q430" s="25"/>
      <c r="R430" s="25"/>
      <c r="S430" s="25"/>
      <c r="T430" s="25"/>
      <c r="U430" s="25"/>
      <c r="V430" s="25"/>
    </row>
    <row r="431" spans="1:22" s="24" customFormat="1" ht="24.75" customHeight="1" outlineLevel="1" x14ac:dyDescent="0.2">
      <c r="A431" s="197" t="s">
        <v>462</v>
      </c>
      <c r="B431" s="165" t="s">
        <v>533</v>
      </c>
      <c r="C431" s="165" t="s">
        <v>530</v>
      </c>
      <c r="D431" s="168">
        <v>43831</v>
      </c>
      <c r="E431" s="168">
        <v>44196</v>
      </c>
      <c r="F431" s="168">
        <v>43831</v>
      </c>
      <c r="G431" s="171">
        <v>44196</v>
      </c>
      <c r="H431" s="74" t="s">
        <v>15</v>
      </c>
      <c r="I431" s="38">
        <v>980.27327000000002</v>
      </c>
      <c r="J431" s="109">
        <v>980.27327000000002</v>
      </c>
      <c r="K431" s="73">
        <f t="shared" si="7"/>
        <v>100</v>
      </c>
      <c r="L431" s="165" t="s">
        <v>983</v>
      </c>
      <c r="M431" s="174" t="s">
        <v>815</v>
      </c>
      <c r="N431" s="25"/>
      <c r="O431" s="25"/>
      <c r="P431" s="25"/>
      <c r="Q431" s="25"/>
      <c r="R431" s="25"/>
      <c r="S431" s="25"/>
      <c r="T431" s="25"/>
      <c r="U431" s="25"/>
      <c r="V431" s="25"/>
    </row>
    <row r="432" spans="1:22" s="24" customFormat="1" ht="24.75" customHeight="1" outlineLevel="1" x14ac:dyDescent="0.2">
      <c r="A432" s="198"/>
      <c r="B432" s="166"/>
      <c r="C432" s="166"/>
      <c r="D432" s="169"/>
      <c r="E432" s="169"/>
      <c r="F432" s="169"/>
      <c r="G432" s="172"/>
      <c r="H432" s="74" t="s">
        <v>7</v>
      </c>
      <c r="I432" s="38">
        <v>970.47</v>
      </c>
      <c r="J432" s="109">
        <v>970.47</v>
      </c>
      <c r="K432" s="73">
        <f t="shared" si="7"/>
        <v>100</v>
      </c>
      <c r="L432" s="166"/>
      <c r="M432" s="175"/>
      <c r="N432" s="25"/>
      <c r="O432" s="25"/>
      <c r="P432" s="25"/>
      <c r="Q432" s="25"/>
      <c r="R432" s="25"/>
      <c r="S432" s="25"/>
      <c r="T432" s="25"/>
      <c r="U432" s="25"/>
      <c r="V432" s="25"/>
    </row>
    <row r="433" spans="1:22" s="24" customFormat="1" ht="31.5" customHeight="1" outlineLevel="1" x14ac:dyDescent="0.2">
      <c r="A433" s="199"/>
      <c r="B433" s="167"/>
      <c r="C433" s="167"/>
      <c r="D433" s="170"/>
      <c r="E433" s="170"/>
      <c r="F433" s="170"/>
      <c r="G433" s="173"/>
      <c r="H433" s="74" t="s">
        <v>6</v>
      </c>
      <c r="I433" s="38">
        <v>9.8032699999999995</v>
      </c>
      <c r="J433" s="109">
        <v>9.8032699999999995</v>
      </c>
      <c r="K433" s="73">
        <f t="shared" si="7"/>
        <v>100</v>
      </c>
      <c r="L433" s="167"/>
      <c r="M433" s="176"/>
      <c r="N433" s="25"/>
      <c r="O433" s="25"/>
      <c r="P433" s="25"/>
      <c r="Q433" s="25"/>
      <c r="R433" s="25"/>
      <c r="S433" s="25"/>
      <c r="T433" s="25"/>
      <c r="U433" s="25"/>
      <c r="V433" s="25"/>
    </row>
    <row r="434" spans="1:22" s="24" customFormat="1" ht="24.75" customHeight="1" outlineLevel="1" x14ac:dyDescent="0.2">
      <c r="A434" s="197" t="s">
        <v>463</v>
      </c>
      <c r="B434" s="165" t="s">
        <v>840</v>
      </c>
      <c r="C434" s="165" t="s">
        <v>534</v>
      </c>
      <c r="D434" s="168">
        <v>43831</v>
      </c>
      <c r="E434" s="168">
        <v>44196</v>
      </c>
      <c r="F434" s="168">
        <v>43831</v>
      </c>
      <c r="G434" s="171"/>
      <c r="H434" s="74" t="s">
        <v>15</v>
      </c>
      <c r="I434" s="38">
        <v>2751.5149999999999</v>
      </c>
      <c r="J434" s="109">
        <v>0</v>
      </c>
      <c r="K434" s="73">
        <f t="shared" si="7"/>
        <v>0</v>
      </c>
      <c r="L434" s="165" t="s">
        <v>984</v>
      </c>
      <c r="M434" s="174" t="s">
        <v>856</v>
      </c>
      <c r="N434" s="25"/>
      <c r="O434" s="25"/>
      <c r="P434" s="25"/>
      <c r="Q434" s="25"/>
      <c r="R434" s="25"/>
      <c r="S434" s="25"/>
      <c r="T434" s="25"/>
      <c r="U434" s="25"/>
      <c r="V434" s="25"/>
    </row>
    <row r="435" spans="1:22" s="24" customFormat="1" ht="24.75" customHeight="1" outlineLevel="1" x14ac:dyDescent="0.2">
      <c r="A435" s="198"/>
      <c r="B435" s="166"/>
      <c r="C435" s="166"/>
      <c r="D435" s="169"/>
      <c r="E435" s="169"/>
      <c r="F435" s="169"/>
      <c r="G435" s="172"/>
      <c r="H435" s="74" t="s">
        <v>7</v>
      </c>
      <c r="I435" s="38">
        <v>2724</v>
      </c>
      <c r="J435" s="109">
        <v>0</v>
      </c>
      <c r="K435" s="73">
        <f t="shared" si="7"/>
        <v>0</v>
      </c>
      <c r="L435" s="166"/>
      <c r="M435" s="175"/>
      <c r="N435" s="25"/>
      <c r="O435" s="25"/>
      <c r="P435" s="25"/>
      <c r="Q435" s="25"/>
      <c r="R435" s="25"/>
      <c r="S435" s="25"/>
      <c r="T435" s="25"/>
      <c r="U435" s="25"/>
      <c r="V435" s="25"/>
    </row>
    <row r="436" spans="1:22" s="24" customFormat="1" ht="111.75" customHeight="1" outlineLevel="1" x14ac:dyDescent="0.2">
      <c r="A436" s="199"/>
      <c r="B436" s="167"/>
      <c r="C436" s="167"/>
      <c r="D436" s="170"/>
      <c r="E436" s="170"/>
      <c r="F436" s="170"/>
      <c r="G436" s="173"/>
      <c r="H436" s="74" t="s">
        <v>6</v>
      </c>
      <c r="I436" s="38">
        <v>27.515000000000001</v>
      </c>
      <c r="J436" s="109">
        <v>0</v>
      </c>
      <c r="K436" s="73">
        <f t="shared" si="7"/>
        <v>0</v>
      </c>
      <c r="L436" s="167"/>
      <c r="M436" s="176"/>
      <c r="N436" s="25"/>
      <c r="O436" s="25"/>
      <c r="P436" s="25"/>
      <c r="Q436" s="25"/>
      <c r="R436" s="25"/>
      <c r="S436" s="25"/>
      <c r="T436" s="25"/>
      <c r="U436" s="25"/>
      <c r="V436" s="25"/>
    </row>
    <row r="437" spans="1:22" s="24" customFormat="1" ht="24.75" customHeight="1" outlineLevel="1" x14ac:dyDescent="0.2">
      <c r="A437" s="197" t="s">
        <v>464</v>
      </c>
      <c r="B437" s="165" t="s">
        <v>535</v>
      </c>
      <c r="C437" s="165" t="s">
        <v>536</v>
      </c>
      <c r="D437" s="168">
        <v>43831</v>
      </c>
      <c r="E437" s="168">
        <v>44196</v>
      </c>
      <c r="F437" s="168">
        <v>43831</v>
      </c>
      <c r="G437" s="171">
        <v>44196</v>
      </c>
      <c r="H437" s="74" t="s">
        <v>15</v>
      </c>
      <c r="I437" s="38">
        <v>894.70899999999995</v>
      </c>
      <c r="J437" s="109">
        <v>894.70899999999995</v>
      </c>
      <c r="K437" s="73">
        <f t="shared" si="7"/>
        <v>100</v>
      </c>
      <c r="L437" s="165" t="s">
        <v>941</v>
      </c>
      <c r="M437" s="174" t="s">
        <v>815</v>
      </c>
      <c r="N437" s="25"/>
      <c r="O437" s="25"/>
      <c r="P437" s="25"/>
      <c r="Q437" s="25"/>
      <c r="R437" s="25"/>
      <c r="S437" s="25"/>
      <c r="T437" s="25"/>
      <c r="U437" s="25"/>
      <c r="V437" s="25"/>
    </row>
    <row r="438" spans="1:22" s="24" customFormat="1" ht="24.75" customHeight="1" outlineLevel="1" x14ac:dyDescent="0.2">
      <c r="A438" s="198"/>
      <c r="B438" s="166"/>
      <c r="C438" s="166"/>
      <c r="D438" s="169"/>
      <c r="E438" s="169"/>
      <c r="F438" s="169"/>
      <c r="G438" s="172"/>
      <c r="H438" s="74" t="s">
        <v>7</v>
      </c>
      <c r="I438" s="38">
        <v>885.76099999999997</v>
      </c>
      <c r="J438" s="109">
        <v>885.76099999999997</v>
      </c>
      <c r="K438" s="73">
        <f t="shared" si="7"/>
        <v>100</v>
      </c>
      <c r="L438" s="166"/>
      <c r="M438" s="175"/>
      <c r="N438" s="25"/>
      <c r="O438" s="25"/>
      <c r="P438" s="25"/>
      <c r="Q438" s="25"/>
      <c r="R438" s="25"/>
      <c r="S438" s="25"/>
      <c r="T438" s="25"/>
      <c r="U438" s="25"/>
      <c r="V438" s="25"/>
    </row>
    <row r="439" spans="1:22" s="24" customFormat="1" ht="24.75" customHeight="1" outlineLevel="1" x14ac:dyDescent="0.2">
      <c r="A439" s="199"/>
      <c r="B439" s="167"/>
      <c r="C439" s="167"/>
      <c r="D439" s="170"/>
      <c r="E439" s="170"/>
      <c r="F439" s="170"/>
      <c r="G439" s="173"/>
      <c r="H439" s="74" t="s">
        <v>6</v>
      </c>
      <c r="I439" s="38">
        <v>8.9480000000000004</v>
      </c>
      <c r="J439" s="109">
        <v>8.9480000000000004</v>
      </c>
      <c r="K439" s="73">
        <f t="shared" si="7"/>
        <v>100</v>
      </c>
      <c r="L439" s="167"/>
      <c r="M439" s="176"/>
      <c r="N439" s="25"/>
      <c r="O439" s="25"/>
      <c r="P439" s="25"/>
      <c r="Q439" s="25"/>
      <c r="R439" s="25"/>
      <c r="S439" s="25"/>
      <c r="T439" s="25"/>
      <c r="U439" s="25"/>
      <c r="V439" s="25"/>
    </row>
    <row r="440" spans="1:22" s="24" customFormat="1" ht="24.75" customHeight="1" outlineLevel="1" x14ac:dyDescent="0.2">
      <c r="A440" s="197" t="s">
        <v>465</v>
      </c>
      <c r="B440" s="165" t="s">
        <v>537</v>
      </c>
      <c r="C440" s="165" t="s">
        <v>536</v>
      </c>
      <c r="D440" s="168">
        <v>43831</v>
      </c>
      <c r="E440" s="168">
        <v>44196</v>
      </c>
      <c r="F440" s="168">
        <v>43831</v>
      </c>
      <c r="G440" s="171">
        <v>44196</v>
      </c>
      <c r="H440" s="74" t="s">
        <v>15</v>
      </c>
      <c r="I440" s="38">
        <v>695.44</v>
      </c>
      <c r="J440" s="38">
        <v>695.44</v>
      </c>
      <c r="K440" s="73">
        <f t="shared" si="7"/>
        <v>100</v>
      </c>
      <c r="L440" s="165" t="s">
        <v>985</v>
      </c>
      <c r="M440" s="174" t="s">
        <v>815</v>
      </c>
      <c r="N440" s="25"/>
      <c r="O440" s="25"/>
      <c r="P440" s="25"/>
      <c r="Q440" s="25"/>
      <c r="R440" s="25"/>
      <c r="S440" s="25"/>
      <c r="T440" s="25"/>
      <c r="U440" s="25"/>
      <c r="V440" s="25"/>
    </row>
    <row r="441" spans="1:22" s="24" customFormat="1" ht="24.75" customHeight="1" outlineLevel="1" x14ac:dyDescent="0.2">
      <c r="A441" s="198"/>
      <c r="B441" s="166"/>
      <c r="C441" s="166"/>
      <c r="D441" s="169"/>
      <c r="E441" s="169"/>
      <c r="F441" s="169"/>
      <c r="G441" s="172"/>
      <c r="H441" s="74" t="s">
        <v>7</v>
      </c>
      <c r="I441" s="38">
        <v>688.47500000000002</v>
      </c>
      <c r="J441" s="109">
        <v>688.47500000000002</v>
      </c>
      <c r="K441" s="73">
        <f t="shared" si="7"/>
        <v>100</v>
      </c>
      <c r="L441" s="166"/>
      <c r="M441" s="175"/>
      <c r="N441" s="25"/>
      <c r="O441" s="25"/>
      <c r="P441" s="25"/>
      <c r="Q441" s="25"/>
      <c r="R441" s="25"/>
      <c r="S441" s="25"/>
      <c r="T441" s="25"/>
      <c r="U441" s="25"/>
      <c r="V441" s="25"/>
    </row>
    <row r="442" spans="1:22" s="24" customFormat="1" ht="24.75" customHeight="1" outlineLevel="1" x14ac:dyDescent="0.2">
      <c r="A442" s="199"/>
      <c r="B442" s="167"/>
      <c r="C442" s="167"/>
      <c r="D442" s="170"/>
      <c r="E442" s="170"/>
      <c r="F442" s="170"/>
      <c r="G442" s="173"/>
      <c r="H442" s="74" t="s">
        <v>6</v>
      </c>
      <c r="I442" s="38">
        <v>6.9550000000000001</v>
      </c>
      <c r="J442" s="109">
        <v>6.9550000000000001</v>
      </c>
      <c r="K442" s="73">
        <f t="shared" si="7"/>
        <v>100</v>
      </c>
      <c r="L442" s="167"/>
      <c r="M442" s="176"/>
      <c r="N442" s="25"/>
      <c r="O442" s="25"/>
      <c r="P442" s="25"/>
      <c r="Q442" s="25"/>
      <c r="R442" s="25"/>
      <c r="S442" s="25"/>
      <c r="T442" s="25"/>
      <c r="U442" s="25"/>
      <c r="V442" s="25"/>
    </row>
    <row r="443" spans="1:22" s="24" customFormat="1" ht="24.75" customHeight="1" outlineLevel="1" x14ac:dyDescent="0.2">
      <c r="A443" s="197" t="s">
        <v>466</v>
      </c>
      <c r="B443" s="165" t="s">
        <v>538</v>
      </c>
      <c r="C443" s="165" t="s">
        <v>536</v>
      </c>
      <c r="D443" s="168">
        <v>43831</v>
      </c>
      <c r="E443" s="168">
        <v>44196</v>
      </c>
      <c r="F443" s="168">
        <v>43831</v>
      </c>
      <c r="G443" s="171">
        <v>44196</v>
      </c>
      <c r="H443" s="74" t="s">
        <v>15</v>
      </c>
      <c r="I443" s="38">
        <v>1701.836</v>
      </c>
      <c r="J443" s="109">
        <v>1701.836</v>
      </c>
      <c r="K443" s="73">
        <f t="shared" si="7"/>
        <v>100</v>
      </c>
      <c r="L443" s="165" t="s">
        <v>874</v>
      </c>
      <c r="M443" s="174" t="s">
        <v>815</v>
      </c>
      <c r="N443" s="25"/>
      <c r="O443" s="25"/>
      <c r="P443" s="25"/>
      <c r="Q443" s="25"/>
      <c r="R443" s="25"/>
      <c r="S443" s="25"/>
      <c r="T443" s="25"/>
      <c r="U443" s="25"/>
      <c r="V443" s="25"/>
    </row>
    <row r="444" spans="1:22" s="24" customFormat="1" ht="24.75" customHeight="1" outlineLevel="1" x14ac:dyDescent="0.2">
      <c r="A444" s="198"/>
      <c r="B444" s="166"/>
      <c r="C444" s="166"/>
      <c r="D444" s="169"/>
      <c r="E444" s="169"/>
      <c r="F444" s="169"/>
      <c r="G444" s="172"/>
      <c r="H444" s="74" t="s">
        <v>7</v>
      </c>
      <c r="I444" s="38">
        <v>1684.817</v>
      </c>
      <c r="J444" s="109">
        <v>1684.817</v>
      </c>
      <c r="K444" s="73">
        <f t="shared" si="7"/>
        <v>100</v>
      </c>
      <c r="L444" s="166"/>
      <c r="M444" s="175"/>
      <c r="N444" s="25"/>
      <c r="O444" s="25"/>
      <c r="P444" s="25"/>
      <c r="Q444" s="25"/>
      <c r="R444" s="25"/>
      <c r="S444" s="25"/>
      <c r="T444" s="25"/>
      <c r="U444" s="25"/>
      <c r="V444" s="25"/>
    </row>
    <row r="445" spans="1:22" s="24" customFormat="1" ht="24.75" customHeight="1" outlineLevel="1" x14ac:dyDescent="0.2">
      <c r="A445" s="199"/>
      <c r="B445" s="167"/>
      <c r="C445" s="167"/>
      <c r="D445" s="170"/>
      <c r="E445" s="170"/>
      <c r="F445" s="170"/>
      <c r="G445" s="173"/>
      <c r="H445" s="74" t="s">
        <v>6</v>
      </c>
      <c r="I445" s="38">
        <v>17.018999999999998</v>
      </c>
      <c r="J445" s="109">
        <v>17.018999999999998</v>
      </c>
      <c r="K445" s="73">
        <f t="shared" si="7"/>
        <v>100</v>
      </c>
      <c r="L445" s="167"/>
      <c r="M445" s="176"/>
      <c r="N445" s="25"/>
      <c r="O445" s="25"/>
      <c r="P445" s="25"/>
      <c r="Q445" s="25"/>
      <c r="R445" s="25"/>
      <c r="S445" s="25"/>
      <c r="T445" s="25"/>
      <c r="U445" s="25"/>
      <c r="V445" s="25"/>
    </row>
    <row r="446" spans="1:22" s="24" customFormat="1" ht="24.75" customHeight="1" outlineLevel="1" x14ac:dyDescent="0.2">
      <c r="A446" s="197" t="s">
        <v>467</v>
      </c>
      <c r="B446" s="165" t="s">
        <v>539</v>
      </c>
      <c r="C446" s="165" t="s">
        <v>536</v>
      </c>
      <c r="D446" s="168">
        <v>43831</v>
      </c>
      <c r="E446" s="168">
        <v>44196</v>
      </c>
      <c r="F446" s="168">
        <v>43831</v>
      </c>
      <c r="G446" s="171">
        <v>44196</v>
      </c>
      <c r="H446" s="74" t="s">
        <v>15</v>
      </c>
      <c r="I446" s="38">
        <v>1975.09</v>
      </c>
      <c r="J446" s="109">
        <v>1975.09</v>
      </c>
      <c r="K446" s="73">
        <f t="shared" si="7"/>
        <v>100</v>
      </c>
      <c r="L446" s="165" t="s">
        <v>986</v>
      </c>
      <c r="M446" s="174" t="s">
        <v>815</v>
      </c>
      <c r="N446" s="25"/>
      <c r="O446" s="25"/>
      <c r="P446" s="25"/>
      <c r="Q446" s="25"/>
      <c r="R446" s="25"/>
      <c r="S446" s="25"/>
      <c r="T446" s="25"/>
      <c r="U446" s="25"/>
      <c r="V446" s="25"/>
    </row>
    <row r="447" spans="1:22" s="24" customFormat="1" ht="24.75" customHeight="1" outlineLevel="1" x14ac:dyDescent="0.2">
      <c r="A447" s="198"/>
      <c r="B447" s="166"/>
      <c r="C447" s="166"/>
      <c r="D447" s="169"/>
      <c r="E447" s="169"/>
      <c r="F447" s="169"/>
      <c r="G447" s="172"/>
      <c r="H447" s="74" t="s">
        <v>7</v>
      </c>
      <c r="I447" s="38">
        <v>1955.3389999999999</v>
      </c>
      <c r="J447" s="109">
        <v>1955.3389999999999</v>
      </c>
      <c r="K447" s="73">
        <f t="shared" si="7"/>
        <v>100</v>
      </c>
      <c r="L447" s="166"/>
      <c r="M447" s="175"/>
      <c r="N447" s="25"/>
      <c r="O447" s="25"/>
      <c r="P447" s="25"/>
      <c r="Q447" s="25"/>
      <c r="R447" s="25"/>
      <c r="S447" s="25"/>
      <c r="T447" s="25"/>
      <c r="U447" s="25"/>
      <c r="V447" s="25"/>
    </row>
    <row r="448" spans="1:22" s="24" customFormat="1" ht="24.75" customHeight="1" outlineLevel="1" x14ac:dyDescent="0.2">
      <c r="A448" s="199"/>
      <c r="B448" s="167"/>
      <c r="C448" s="167"/>
      <c r="D448" s="170"/>
      <c r="E448" s="170"/>
      <c r="F448" s="170"/>
      <c r="G448" s="173"/>
      <c r="H448" s="74" t="s">
        <v>6</v>
      </c>
      <c r="I448" s="38">
        <v>19.751000000000001</v>
      </c>
      <c r="J448" s="109">
        <v>19.751000000000001</v>
      </c>
      <c r="K448" s="73">
        <f t="shared" si="7"/>
        <v>100</v>
      </c>
      <c r="L448" s="167"/>
      <c r="M448" s="176"/>
      <c r="N448" s="25"/>
      <c r="O448" s="25"/>
      <c r="P448" s="25"/>
      <c r="Q448" s="25"/>
      <c r="R448" s="25"/>
      <c r="S448" s="25"/>
      <c r="T448" s="25"/>
      <c r="U448" s="25"/>
      <c r="V448" s="25"/>
    </row>
    <row r="449" spans="1:22" s="24" customFormat="1" ht="24.75" customHeight="1" outlineLevel="1" x14ac:dyDescent="0.2">
      <c r="A449" s="197" t="s">
        <v>468</v>
      </c>
      <c r="B449" s="165" t="s">
        <v>540</v>
      </c>
      <c r="C449" s="165" t="s">
        <v>536</v>
      </c>
      <c r="D449" s="168">
        <v>43831</v>
      </c>
      <c r="E449" s="168">
        <v>44196</v>
      </c>
      <c r="F449" s="168">
        <v>43831</v>
      </c>
      <c r="G449" s="171">
        <v>44196</v>
      </c>
      <c r="H449" s="74" t="s">
        <v>15</v>
      </c>
      <c r="I449" s="38">
        <v>799.76</v>
      </c>
      <c r="J449" s="109">
        <v>799.76</v>
      </c>
      <c r="K449" s="73">
        <f t="shared" si="7"/>
        <v>100</v>
      </c>
      <c r="L449" s="165" t="s">
        <v>987</v>
      </c>
      <c r="M449" s="174" t="s">
        <v>815</v>
      </c>
      <c r="N449" s="25"/>
      <c r="O449" s="25"/>
      <c r="P449" s="25"/>
      <c r="Q449" s="25"/>
      <c r="R449" s="25"/>
      <c r="S449" s="25"/>
      <c r="T449" s="25"/>
      <c r="U449" s="25"/>
      <c r="V449" s="25"/>
    </row>
    <row r="450" spans="1:22" s="24" customFormat="1" ht="24.75" customHeight="1" outlineLevel="1" x14ac:dyDescent="0.2">
      <c r="A450" s="198"/>
      <c r="B450" s="166"/>
      <c r="C450" s="166"/>
      <c r="D450" s="169"/>
      <c r="E450" s="169"/>
      <c r="F450" s="169"/>
      <c r="G450" s="172"/>
      <c r="H450" s="74" t="s">
        <v>7</v>
      </c>
      <c r="I450" s="38">
        <v>791.755</v>
      </c>
      <c r="J450" s="109">
        <v>791.755</v>
      </c>
      <c r="K450" s="73">
        <f t="shared" si="7"/>
        <v>100</v>
      </c>
      <c r="L450" s="166"/>
      <c r="M450" s="175"/>
      <c r="N450" s="25"/>
      <c r="O450" s="25"/>
      <c r="P450" s="25"/>
      <c r="Q450" s="25"/>
      <c r="R450" s="25"/>
      <c r="S450" s="25"/>
      <c r="T450" s="25"/>
      <c r="U450" s="25"/>
      <c r="V450" s="25"/>
    </row>
    <row r="451" spans="1:22" s="24" customFormat="1" ht="24.75" customHeight="1" outlineLevel="1" x14ac:dyDescent="0.2">
      <c r="A451" s="199"/>
      <c r="B451" s="167"/>
      <c r="C451" s="167"/>
      <c r="D451" s="170"/>
      <c r="E451" s="170"/>
      <c r="F451" s="170"/>
      <c r="G451" s="173"/>
      <c r="H451" s="74" t="s">
        <v>6</v>
      </c>
      <c r="I451" s="38">
        <v>7.9980000000000002</v>
      </c>
      <c r="J451" s="109">
        <v>7.9980000000000002</v>
      </c>
      <c r="K451" s="73">
        <f t="shared" si="7"/>
        <v>100</v>
      </c>
      <c r="L451" s="167"/>
      <c r="M451" s="176"/>
      <c r="N451" s="25"/>
      <c r="O451" s="25"/>
      <c r="P451" s="25"/>
      <c r="Q451" s="25"/>
      <c r="R451" s="25"/>
      <c r="S451" s="25"/>
      <c r="T451" s="25"/>
      <c r="U451" s="25"/>
      <c r="V451" s="25"/>
    </row>
    <row r="452" spans="1:22" s="24" customFormat="1" ht="24.75" customHeight="1" outlineLevel="1" x14ac:dyDescent="0.2">
      <c r="A452" s="197" t="s">
        <v>469</v>
      </c>
      <c r="B452" s="165" t="s">
        <v>541</v>
      </c>
      <c r="C452" s="165" t="s">
        <v>536</v>
      </c>
      <c r="D452" s="168">
        <v>43831</v>
      </c>
      <c r="E452" s="168">
        <v>44196</v>
      </c>
      <c r="F452" s="168">
        <v>43831</v>
      </c>
      <c r="G452" s="171">
        <v>44196</v>
      </c>
      <c r="H452" s="74" t="s">
        <v>15</v>
      </c>
      <c r="I452" s="38">
        <v>987.53</v>
      </c>
      <c r="J452" s="109">
        <v>987.53</v>
      </c>
      <c r="K452" s="73">
        <f t="shared" si="7"/>
        <v>100</v>
      </c>
      <c r="L452" s="165" t="s">
        <v>878</v>
      </c>
      <c r="M452" s="174" t="s">
        <v>815</v>
      </c>
      <c r="N452" s="25"/>
      <c r="O452" s="25"/>
      <c r="P452" s="25"/>
      <c r="Q452" s="25"/>
      <c r="R452" s="25"/>
      <c r="S452" s="25"/>
      <c r="T452" s="25"/>
      <c r="U452" s="25"/>
      <c r="V452" s="25"/>
    </row>
    <row r="453" spans="1:22" s="24" customFormat="1" ht="24.75" customHeight="1" outlineLevel="1" x14ac:dyDescent="0.2">
      <c r="A453" s="198"/>
      <c r="B453" s="166"/>
      <c r="C453" s="166"/>
      <c r="D453" s="169"/>
      <c r="E453" s="169"/>
      <c r="F453" s="169"/>
      <c r="G453" s="172"/>
      <c r="H453" s="74" t="s">
        <v>7</v>
      </c>
      <c r="I453" s="38">
        <v>977.64599999999996</v>
      </c>
      <c r="J453" s="109">
        <v>977.64599999999996</v>
      </c>
      <c r="K453" s="73">
        <f t="shared" si="7"/>
        <v>100</v>
      </c>
      <c r="L453" s="166"/>
      <c r="M453" s="175"/>
      <c r="N453" s="25"/>
      <c r="O453" s="25"/>
      <c r="P453" s="25"/>
      <c r="Q453" s="25"/>
      <c r="R453" s="25"/>
      <c r="S453" s="25"/>
      <c r="T453" s="25"/>
      <c r="U453" s="25"/>
      <c r="V453" s="25"/>
    </row>
    <row r="454" spans="1:22" s="24" customFormat="1" ht="24.75" customHeight="1" outlineLevel="1" x14ac:dyDescent="0.2">
      <c r="A454" s="199"/>
      <c r="B454" s="167"/>
      <c r="C454" s="167"/>
      <c r="D454" s="170"/>
      <c r="E454" s="170"/>
      <c r="F454" s="170"/>
      <c r="G454" s="173"/>
      <c r="H454" s="74" t="s">
        <v>6</v>
      </c>
      <c r="I454" s="38">
        <v>9.8759999999999994</v>
      </c>
      <c r="J454" s="109">
        <v>9.8759999999999994</v>
      </c>
      <c r="K454" s="73">
        <f t="shared" si="7"/>
        <v>100</v>
      </c>
      <c r="L454" s="167"/>
      <c r="M454" s="176"/>
      <c r="N454" s="25"/>
      <c r="O454" s="25"/>
      <c r="P454" s="25"/>
      <c r="Q454" s="25"/>
      <c r="R454" s="25"/>
      <c r="S454" s="25"/>
      <c r="T454" s="25"/>
      <c r="U454" s="25"/>
      <c r="V454" s="25"/>
    </row>
    <row r="455" spans="1:22" s="24" customFormat="1" ht="24.75" customHeight="1" outlineLevel="1" x14ac:dyDescent="0.2">
      <c r="A455" s="197" t="s">
        <v>470</v>
      </c>
      <c r="B455" s="165" t="s">
        <v>542</v>
      </c>
      <c r="C455" s="165" t="s">
        <v>536</v>
      </c>
      <c r="D455" s="168">
        <v>43831</v>
      </c>
      <c r="E455" s="168">
        <v>44196</v>
      </c>
      <c r="F455" s="168">
        <v>43831</v>
      </c>
      <c r="G455" s="171">
        <v>44196</v>
      </c>
      <c r="H455" s="74" t="s">
        <v>15</v>
      </c>
      <c r="I455" s="38">
        <v>2037.6489999999999</v>
      </c>
      <c r="J455" s="109">
        <v>2037.6489999999999</v>
      </c>
      <c r="K455" s="73">
        <f t="shared" si="7"/>
        <v>100</v>
      </c>
      <c r="L455" s="165" t="s">
        <v>877</v>
      </c>
      <c r="M455" s="174" t="s">
        <v>815</v>
      </c>
      <c r="N455" s="25"/>
      <c r="O455" s="25"/>
      <c r="P455" s="25"/>
      <c r="Q455" s="25"/>
      <c r="R455" s="25"/>
      <c r="S455" s="25"/>
      <c r="T455" s="25"/>
      <c r="U455" s="25"/>
      <c r="V455" s="25"/>
    </row>
    <row r="456" spans="1:22" s="24" customFormat="1" ht="24.75" customHeight="1" outlineLevel="1" x14ac:dyDescent="0.2">
      <c r="A456" s="198"/>
      <c r="B456" s="166"/>
      <c r="C456" s="166"/>
      <c r="D456" s="169"/>
      <c r="E456" s="169"/>
      <c r="F456" s="169"/>
      <c r="G456" s="172"/>
      <c r="H456" s="74" t="s">
        <v>7</v>
      </c>
      <c r="I456" s="38">
        <v>2017.27</v>
      </c>
      <c r="J456" s="109">
        <v>2017.27</v>
      </c>
      <c r="K456" s="73">
        <f t="shared" si="7"/>
        <v>100</v>
      </c>
      <c r="L456" s="166"/>
      <c r="M456" s="175"/>
      <c r="N456" s="25"/>
      <c r="O456" s="25"/>
      <c r="P456" s="25"/>
      <c r="Q456" s="25"/>
      <c r="R456" s="25"/>
      <c r="S456" s="25"/>
      <c r="T456" s="25"/>
      <c r="U456" s="25"/>
      <c r="V456" s="25"/>
    </row>
    <row r="457" spans="1:22" s="24" customFormat="1" ht="24.75" customHeight="1" outlineLevel="1" x14ac:dyDescent="0.2">
      <c r="A457" s="199"/>
      <c r="B457" s="167"/>
      <c r="C457" s="167"/>
      <c r="D457" s="170"/>
      <c r="E457" s="170"/>
      <c r="F457" s="170"/>
      <c r="G457" s="173"/>
      <c r="H457" s="74" t="s">
        <v>6</v>
      </c>
      <c r="I457" s="38">
        <v>20.379000000000001</v>
      </c>
      <c r="J457" s="109">
        <v>20.379000000000001</v>
      </c>
      <c r="K457" s="73">
        <f t="shared" si="7"/>
        <v>100</v>
      </c>
      <c r="L457" s="167"/>
      <c r="M457" s="176"/>
      <c r="N457" s="25"/>
      <c r="O457" s="25"/>
      <c r="P457" s="25"/>
      <c r="Q457" s="25"/>
      <c r="R457" s="25"/>
      <c r="S457" s="25"/>
      <c r="T457" s="25"/>
      <c r="U457" s="25"/>
      <c r="V457" s="25"/>
    </row>
    <row r="458" spans="1:22" s="24" customFormat="1" ht="24.75" customHeight="1" outlineLevel="1" x14ac:dyDescent="0.2">
      <c r="A458" s="197" t="s">
        <v>471</v>
      </c>
      <c r="B458" s="165" t="s">
        <v>543</v>
      </c>
      <c r="C458" s="165" t="s">
        <v>536</v>
      </c>
      <c r="D458" s="168">
        <v>43831</v>
      </c>
      <c r="E458" s="168">
        <v>44196</v>
      </c>
      <c r="F458" s="168">
        <v>43831</v>
      </c>
      <c r="G458" s="171">
        <v>44196</v>
      </c>
      <c r="H458" s="74" t="s">
        <v>15</v>
      </c>
      <c r="I458" s="38">
        <v>817.5924</v>
      </c>
      <c r="J458" s="109">
        <v>817.5924</v>
      </c>
      <c r="K458" s="73">
        <f t="shared" si="7"/>
        <v>100</v>
      </c>
      <c r="L458" s="165" t="s">
        <v>988</v>
      </c>
      <c r="M458" s="174" t="s">
        <v>815</v>
      </c>
      <c r="N458" s="25"/>
      <c r="O458" s="25"/>
      <c r="P458" s="25"/>
      <c r="Q458" s="25"/>
      <c r="R458" s="25"/>
      <c r="S458" s="25"/>
      <c r="T458" s="25"/>
      <c r="U458" s="25"/>
      <c r="V458" s="25"/>
    </row>
    <row r="459" spans="1:22" s="24" customFormat="1" ht="24.75" customHeight="1" outlineLevel="1" x14ac:dyDescent="0.2">
      <c r="A459" s="198"/>
      <c r="B459" s="166"/>
      <c r="C459" s="166"/>
      <c r="D459" s="169"/>
      <c r="E459" s="169"/>
      <c r="F459" s="169"/>
      <c r="G459" s="172"/>
      <c r="H459" s="74" t="s">
        <v>7</v>
      </c>
      <c r="I459" s="38">
        <v>809.41600000000005</v>
      </c>
      <c r="J459" s="109">
        <v>809.41600000000005</v>
      </c>
      <c r="K459" s="73">
        <f t="shared" si="7"/>
        <v>100</v>
      </c>
      <c r="L459" s="166"/>
      <c r="M459" s="175"/>
      <c r="N459" s="25"/>
      <c r="O459" s="25"/>
      <c r="P459" s="25"/>
      <c r="Q459" s="25"/>
      <c r="R459" s="25"/>
      <c r="S459" s="25"/>
      <c r="T459" s="25"/>
      <c r="U459" s="25"/>
      <c r="V459" s="25"/>
    </row>
    <row r="460" spans="1:22" s="24" customFormat="1" ht="24.75" customHeight="1" outlineLevel="1" x14ac:dyDescent="0.2">
      <c r="A460" s="199"/>
      <c r="B460" s="167"/>
      <c r="C460" s="167"/>
      <c r="D460" s="170"/>
      <c r="E460" s="170"/>
      <c r="F460" s="170"/>
      <c r="G460" s="173"/>
      <c r="H460" s="74" t="s">
        <v>6</v>
      </c>
      <c r="I460" s="38">
        <v>8.1763999999999992</v>
      </c>
      <c r="J460" s="109">
        <v>8.1763999999999992</v>
      </c>
      <c r="K460" s="73">
        <f t="shared" si="7"/>
        <v>100</v>
      </c>
      <c r="L460" s="167"/>
      <c r="M460" s="176"/>
      <c r="N460" s="25"/>
      <c r="O460" s="25"/>
      <c r="P460" s="25"/>
      <c r="Q460" s="25"/>
      <c r="R460" s="25"/>
      <c r="S460" s="25"/>
      <c r="T460" s="25"/>
      <c r="U460" s="25"/>
      <c r="V460" s="25"/>
    </row>
    <row r="461" spans="1:22" s="24" customFormat="1" ht="24.75" customHeight="1" outlineLevel="1" x14ac:dyDescent="0.2">
      <c r="A461" s="197" t="s">
        <v>472</v>
      </c>
      <c r="B461" s="165" t="s">
        <v>544</v>
      </c>
      <c r="C461" s="165" t="s">
        <v>536</v>
      </c>
      <c r="D461" s="168">
        <v>43831</v>
      </c>
      <c r="E461" s="168">
        <v>44196</v>
      </c>
      <c r="F461" s="168">
        <v>43831</v>
      </c>
      <c r="G461" s="171">
        <v>44196</v>
      </c>
      <c r="H461" s="74" t="s">
        <v>15</v>
      </c>
      <c r="I461" s="38">
        <v>605.90160000000003</v>
      </c>
      <c r="J461" s="109">
        <v>605.90160000000003</v>
      </c>
      <c r="K461" s="73">
        <f t="shared" si="7"/>
        <v>100</v>
      </c>
      <c r="L461" s="165" t="s">
        <v>989</v>
      </c>
      <c r="M461" s="174" t="s">
        <v>815</v>
      </c>
      <c r="N461" s="25"/>
      <c r="O461" s="25"/>
      <c r="P461" s="25"/>
      <c r="Q461" s="25"/>
      <c r="R461" s="25"/>
      <c r="S461" s="25"/>
      <c r="T461" s="25"/>
      <c r="U461" s="25"/>
      <c r="V461" s="25"/>
    </row>
    <row r="462" spans="1:22" s="24" customFormat="1" ht="24.75" customHeight="1" outlineLevel="1" x14ac:dyDescent="0.2">
      <c r="A462" s="198"/>
      <c r="B462" s="166"/>
      <c r="C462" s="166"/>
      <c r="D462" s="169"/>
      <c r="E462" s="169"/>
      <c r="F462" s="169"/>
      <c r="G462" s="172"/>
      <c r="H462" s="74" t="s">
        <v>7</v>
      </c>
      <c r="I462" s="38">
        <v>597.49900000000002</v>
      </c>
      <c r="J462" s="109">
        <v>597.49900000000002</v>
      </c>
      <c r="K462" s="73">
        <f t="shared" si="7"/>
        <v>100</v>
      </c>
      <c r="L462" s="166"/>
      <c r="M462" s="175"/>
      <c r="N462" s="25"/>
      <c r="O462" s="25"/>
      <c r="P462" s="25"/>
      <c r="Q462" s="25"/>
      <c r="R462" s="25"/>
      <c r="S462" s="25"/>
      <c r="T462" s="25"/>
      <c r="U462" s="25"/>
      <c r="V462" s="25"/>
    </row>
    <row r="463" spans="1:22" s="24" customFormat="1" ht="24.75" customHeight="1" outlineLevel="1" x14ac:dyDescent="0.2">
      <c r="A463" s="199"/>
      <c r="B463" s="167"/>
      <c r="C463" s="167"/>
      <c r="D463" s="170"/>
      <c r="E463" s="170"/>
      <c r="F463" s="170"/>
      <c r="G463" s="173"/>
      <c r="H463" s="74" t="s">
        <v>6</v>
      </c>
      <c r="I463" s="38">
        <v>8.4025999999999996</v>
      </c>
      <c r="J463" s="109">
        <v>8.4025999999999996</v>
      </c>
      <c r="K463" s="73">
        <f t="shared" si="7"/>
        <v>100</v>
      </c>
      <c r="L463" s="167"/>
      <c r="M463" s="176"/>
      <c r="N463" s="25"/>
      <c r="O463" s="25"/>
      <c r="P463" s="25"/>
      <c r="Q463" s="25"/>
      <c r="R463" s="25"/>
      <c r="S463" s="25"/>
      <c r="T463" s="25"/>
      <c r="U463" s="25"/>
      <c r="V463" s="25"/>
    </row>
    <row r="464" spans="1:22" s="24" customFormat="1" ht="24.75" customHeight="1" outlineLevel="1" x14ac:dyDescent="0.2">
      <c r="A464" s="197" t="s">
        <v>473</v>
      </c>
      <c r="B464" s="165" t="s">
        <v>545</v>
      </c>
      <c r="C464" s="165" t="s">
        <v>536</v>
      </c>
      <c r="D464" s="168">
        <v>43831</v>
      </c>
      <c r="E464" s="168">
        <v>44196</v>
      </c>
      <c r="F464" s="168">
        <v>43831</v>
      </c>
      <c r="G464" s="171">
        <v>44196</v>
      </c>
      <c r="H464" s="74" t="s">
        <v>15</v>
      </c>
      <c r="I464" s="38">
        <v>890.09159999999997</v>
      </c>
      <c r="J464" s="109">
        <v>890.09159999999997</v>
      </c>
      <c r="K464" s="73">
        <f t="shared" si="7"/>
        <v>100</v>
      </c>
      <c r="L464" s="165" t="s">
        <v>941</v>
      </c>
      <c r="M464" s="174" t="s">
        <v>815</v>
      </c>
      <c r="N464" s="25"/>
      <c r="O464" s="25"/>
      <c r="P464" s="25"/>
      <c r="Q464" s="25"/>
      <c r="R464" s="25"/>
      <c r="S464" s="25"/>
      <c r="T464" s="25"/>
      <c r="U464" s="25"/>
      <c r="V464" s="25"/>
    </row>
    <row r="465" spans="1:22" s="24" customFormat="1" ht="24.75" customHeight="1" outlineLevel="1" x14ac:dyDescent="0.2">
      <c r="A465" s="198"/>
      <c r="B465" s="166"/>
      <c r="C465" s="166"/>
      <c r="D465" s="169"/>
      <c r="E465" s="169"/>
      <c r="F465" s="169"/>
      <c r="G465" s="172"/>
      <c r="H465" s="74" t="s">
        <v>7</v>
      </c>
      <c r="I465" s="38">
        <v>881.19</v>
      </c>
      <c r="J465" s="109">
        <v>881.19</v>
      </c>
      <c r="K465" s="73">
        <f t="shared" si="7"/>
        <v>100</v>
      </c>
      <c r="L465" s="166"/>
      <c r="M465" s="175"/>
      <c r="N465" s="25"/>
      <c r="O465" s="25"/>
      <c r="P465" s="25"/>
      <c r="Q465" s="25"/>
      <c r="R465" s="25"/>
      <c r="S465" s="25"/>
      <c r="T465" s="25"/>
      <c r="U465" s="25"/>
      <c r="V465" s="25"/>
    </row>
    <row r="466" spans="1:22" s="24" customFormat="1" ht="24.75" customHeight="1" outlineLevel="1" x14ac:dyDescent="0.2">
      <c r="A466" s="199"/>
      <c r="B466" s="167"/>
      <c r="C466" s="167"/>
      <c r="D466" s="170"/>
      <c r="E466" s="170"/>
      <c r="F466" s="170"/>
      <c r="G466" s="173"/>
      <c r="H466" s="74" t="s">
        <v>6</v>
      </c>
      <c r="I466" s="38">
        <v>8.9016000000000002</v>
      </c>
      <c r="J466" s="109">
        <v>8.9016000000000002</v>
      </c>
      <c r="K466" s="73">
        <f t="shared" si="7"/>
        <v>100</v>
      </c>
      <c r="L466" s="167"/>
      <c r="M466" s="176"/>
      <c r="N466" s="25"/>
      <c r="O466" s="25"/>
      <c r="P466" s="25"/>
      <c r="Q466" s="25"/>
      <c r="R466" s="25"/>
      <c r="S466" s="25"/>
      <c r="T466" s="25"/>
      <c r="U466" s="25"/>
      <c r="V466" s="25"/>
    </row>
    <row r="467" spans="1:22" s="24" customFormat="1" ht="24.75" customHeight="1" outlineLevel="1" x14ac:dyDescent="0.2">
      <c r="A467" s="197" t="s">
        <v>474</v>
      </c>
      <c r="B467" s="165" t="s">
        <v>535</v>
      </c>
      <c r="C467" s="165" t="s">
        <v>536</v>
      </c>
      <c r="D467" s="168">
        <v>43831</v>
      </c>
      <c r="E467" s="168">
        <v>44196</v>
      </c>
      <c r="F467" s="168">
        <v>43831</v>
      </c>
      <c r="G467" s="171">
        <v>44196</v>
      </c>
      <c r="H467" s="74" t="s">
        <v>15</v>
      </c>
      <c r="I467" s="38">
        <v>1357.4</v>
      </c>
      <c r="J467" s="109">
        <v>1357.4</v>
      </c>
      <c r="K467" s="73">
        <f t="shared" si="7"/>
        <v>100</v>
      </c>
      <c r="L467" s="165" t="s">
        <v>990</v>
      </c>
      <c r="M467" s="174" t="s">
        <v>815</v>
      </c>
      <c r="N467" s="25"/>
      <c r="O467" s="25"/>
      <c r="P467" s="25"/>
      <c r="Q467" s="25"/>
      <c r="R467" s="25"/>
      <c r="S467" s="25"/>
      <c r="T467" s="25"/>
      <c r="U467" s="25"/>
      <c r="V467" s="25"/>
    </row>
    <row r="468" spans="1:22" s="24" customFormat="1" ht="24.75" customHeight="1" outlineLevel="1" x14ac:dyDescent="0.2">
      <c r="A468" s="198"/>
      <c r="B468" s="166"/>
      <c r="C468" s="166"/>
      <c r="D468" s="169"/>
      <c r="E468" s="169"/>
      <c r="F468" s="169"/>
      <c r="G468" s="172"/>
      <c r="H468" s="74" t="s">
        <v>7</v>
      </c>
      <c r="I468" s="38">
        <v>1343.8320000000001</v>
      </c>
      <c r="J468" s="109">
        <v>1343.8320000000001</v>
      </c>
      <c r="K468" s="73">
        <f t="shared" si="7"/>
        <v>100</v>
      </c>
      <c r="L468" s="166"/>
      <c r="M468" s="175"/>
      <c r="N468" s="25"/>
      <c r="O468" s="25"/>
      <c r="P468" s="25"/>
      <c r="Q468" s="25"/>
      <c r="R468" s="25"/>
      <c r="S468" s="25"/>
      <c r="T468" s="25"/>
      <c r="U468" s="25"/>
      <c r="V468" s="25"/>
    </row>
    <row r="469" spans="1:22" s="24" customFormat="1" ht="24.75" customHeight="1" outlineLevel="1" x14ac:dyDescent="0.2">
      <c r="A469" s="199"/>
      <c r="B469" s="167"/>
      <c r="C469" s="167"/>
      <c r="D469" s="170"/>
      <c r="E469" s="170"/>
      <c r="F469" s="170"/>
      <c r="G469" s="173"/>
      <c r="H469" s="74" t="s">
        <v>6</v>
      </c>
      <c r="I469" s="38">
        <v>13.574400000000001</v>
      </c>
      <c r="J469" s="109">
        <v>13.574</v>
      </c>
      <c r="K469" s="73">
        <f t="shared" si="7"/>
        <v>99.997053276756247</v>
      </c>
      <c r="L469" s="167"/>
      <c r="M469" s="176"/>
      <c r="N469" s="25"/>
      <c r="O469" s="25"/>
      <c r="P469" s="25"/>
      <c r="Q469" s="25"/>
      <c r="R469" s="25"/>
      <c r="S469" s="25"/>
      <c r="T469" s="25"/>
      <c r="U469" s="25"/>
      <c r="V469" s="25"/>
    </row>
    <row r="470" spans="1:22" s="24" customFormat="1" ht="24.75" customHeight="1" outlineLevel="1" x14ac:dyDescent="0.2">
      <c r="A470" s="197" t="s">
        <v>475</v>
      </c>
      <c r="B470" s="165" t="s">
        <v>546</v>
      </c>
      <c r="C470" s="165" t="s">
        <v>547</v>
      </c>
      <c r="D470" s="168">
        <v>43831</v>
      </c>
      <c r="E470" s="168">
        <v>44196</v>
      </c>
      <c r="F470" s="168">
        <v>43831</v>
      </c>
      <c r="G470" s="171">
        <v>44196</v>
      </c>
      <c r="H470" s="74" t="s">
        <v>15</v>
      </c>
      <c r="I470" s="38">
        <v>1165.528</v>
      </c>
      <c r="J470" s="109">
        <v>1165.528</v>
      </c>
      <c r="K470" s="73">
        <f t="shared" si="7"/>
        <v>100</v>
      </c>
      <c r="L470" s="165" t="s">
        <v>991</v>
      </c>
      <c r="M470" s="174" t="s">
        <v>815</v>
      </c>
      <c r="N470" s="25"/>
      <c r="O470" s="25"/>
      <c r="P470" s="25"/>
      <c r="Q470" s="25"/>
      <c r="R470" s="25"/>
      <c r="S470" s="25"/>
      <c r="T470" s="25"/>
      <c r="U470" s="25"/>
      <c r="V470" s="25"/>
    </row>
    <row r="471" spans="1:22" s="24" customFormat="1" ht="24.75" customHeight="1" outlineLevel="1" x14ac:dyDescent="0.2">
      <c r="A471" s="198"/>
      <c r="B471" s="166"/>
      <c r="C471" s="166"/>
      <c r="D471" s="169"/>
      <c r="E471" s="169"/>
      <c r="F471" s="169"/>
      <c r="G471" s="172"/>
      <c r="H471" s="74" t="s">
        <v>7</v>
      </c>
      <c r="I471" s="38">
        <v>1153.8720000000001</v>
      </c>
      <c r="J471" s="109">
        <v>1153.8720000000001</v>
      </c>
      <c r="K471" s="73">
        <f t="shared" si="7"/>
        <v>100</v>
      </c>
      <c r="L471" s="166"/>
      <c r="M471" s="175"/>
      <c r="N471" s="25"/>
      <c r="O471" s="25"/>
      <c r="P471" s="25"/>
      <c r="Q471" s="25"/>
      <c r="R471" s="25"/>
      <c r="S471" s="25"/>
      <c r="T471" s="25"/>
      <c r="U471" s="25"/>
      <c r="V471" s="25"/>
    </row>
    <row r="472" spans="1:22" s="24" customFormat="1" ht="31.5" customHeight="1" outlineLevel="1" x14ac:dyDescent="0.2">
      <c r="A472" s="199"/>
      <c r="B472" s="167"/>
      <c r="C472" s="167"/>
      <c r="D472" s="170"/>
      <c r="E472" s="170"/>
      <c r="F472" s="170"/>
      <c r="G472" s="173"/>
      <c r="H472" s="74" t="s">
        <v>6</v>
      </c>
      <c r="I472" s="38">
        <v>11.656000000000001</v>
      </c>
      <c r="J472" s="109">
        <v>11.656000000000001</v>
      </c>
      <c r="K472" s="73">
        <f t="shared" si="7"/>
        <v>100</v>
      </c>
      <c r="L472" s="167"/>
      <c r="M472" s="176"/>
      <c r="N472" s="25"/>
      <c r="O472" s="25"/>
      <c r="P472" s="25"/>
      <c r="Q472" s="25"/>
      <c r="R472" s="25"/>
      <c r="S472" s="25"/>
      <c r="T472" s="25"/>
      <c r="U472" s="25"/>
      <c r="V472" s="25"/>
    </row>
    <row r="473" spans="1:22" s="24" customFormat="1" ht="24.75" customHeight="1" outlineLevel="1" x14ac:dyDescent="0.2">
      <c r="A473" s="197" t="s">
        <v>476</v>
      </c>
      <c r="B473" s="165" t="s">
        <v>548</v>
      </c>
      <c r="C473" s="165" t="s">
        <v>547</v>
      </c>
      <c r="D473" s="168">
        <v>43831</v>
      </c>
      <c r="E473" s="168">
        <v>44196</v>
      </c>
      <c r="F473" s="168">
        <v>43831</v>
      </c>
      <c r="G473" s="171">
        <v>44196</v>
      </c>
      <c r="H473" s="74" t="s">
        <v>15</v>
      </c>
      <c r="I473" s="38">
        <v>921.40800000000002</v>
      </c>
      <c r="J473" s="109">
        <v>921.40800000000002</v>
      </c>
      <c r="K473" s="73">
        <f t="shared" si="7"/>
        <v>100</v>
      </c>
      <c r="L473" s="165" t="s">
        <v>992</v>
      </c>
      <c r="M473" s="174" t="s">
        <v>815</v>
      </c>
      <c r="N473" s="25"/>
      <c r="O473" s="25"/>
      <c r="P473" s="25"/>
      <c r="Q473" s="25"/>
      <c r="R473" s="25"/>
      <c r="S473" s="25"/>
      <c r="T473" s="25"/>
      <c r="U473" s="25"/>
      <c r="V473" s="25"/>
    </row>
    <row r="474" spans="1:22" s="24" customFormat="1" ht="24.75" customHeight="1" outlineLevel="1" x14ac:dyDescent="0.2">
      <c r="A474" s="198"/>
      <c r="B474" s="166"/>
      <c r="C474" s="166"/>
      <c r="D474" s="169"/>
      <c r="E474" s="169"/>
      <c r="F474" s="169"/>
      <c r="G474" s="172"/>
      <c r="H474" s="74" t="s">
        <v>7</v>
      </c>
      <c r="I474" s="38">
        <v>912.19299999999998</v>
      </c>
      <c r="J474" s="109">
        <v>912.19299999999998</v>
      </c>
      <c r="K474" s="73">
        <f t="shared" si="7"/>
        <v>100</v>
      </c>
      <c r="L474" s="166"/>
      <c r="M474" s="175"/>
      <c r="N474" s="25"/>
      <c r="O474" s="25"/>
      <c r="P474" s="25"/>
      <c r="Q474" s="25"/>
      <c r="R474" s="25"/>
      <c r="S474" s="25"/>
      <c r="T474" s="25"/>
      <c r="U474" s="25"/>
      <c r="V474" s="25"/>
    </row>
    <row r="475" spans="1:22" s="24" customFormat="1" ht="29.25" customHeight="1" outlineLevel="1" x14ac:dyDescent="0.2">
      <c r="A475" s="199"/>
      <c r="B475" s="167"/>
      <c r="C475" s="167"/>
      <c r="D475" s="170"/>
      <c r="E475" s="170"/>
      <c r="F475" s="170"/>
      <c r="G475" s="173"/>
      <c r="H475" s="74" t="s">
        <v>6</v>
      </c>
      <c r="I475" s="38">
        <v>9.2149999999999999</v>
      </c>
      <c r="J475" s="109">
        <v>9.2149999999999999</v>
      </c>
      <c r="K475" s="73">
        <f t="shared" si="7"/>
        <v>100</v>
      </c>
      <c r="L475" s="167"/>
      <c r="M475" s="176"/>
      <c r="N475" s="25"/>
      <c r="O475" s="25"/>
      <c r="P475" s="25"/>
      <c r="Q475" s="25"/>
      <c r="R475" s="25"/>
      <c r="S475" s="25"/>
      <c r="T475" s="25"/>
      <c r="U475" s="25"/>
      <c r="V475" s="25"/>
    </row>
    <row r="476" spans="1:22" s="24" customFormat="1" ht="24.75" customHeight="1" outlineLevel="1" x14ac:dyDescent="0.2">
      <c r="A476" s="197" t="s">
        <v>477</v>
      </c>
      <c r="B476" s="165" t="s">
        <v>549</v>
      </c>
      <c r="C476" s="165" t="s">
        <v>547</v>
      </c>
      <c r="D476" s="168">
        <v>43831</v>
      </c>
      <c r="E476" s="168">
        <v>44196</v>
      </c>
      <c r="F476" s="168">
        <v>43831</v>
      </c>
      <c r="G476" s="171">
        <v>44196</v>
      </c>
      <c r="H476" s="74" t="s">
        <v>15</v>
      </c>
      <c r="I476" s="38">
        <v>906.73500000000001</v>
      </c>
      <c r="J476" s="109">
        <v>960.73599999999999</v>
      </c>
      <c r="K476" s="73">
        <f t="shared" si="7"/>
        <v>105.95554379173629</v>
      </c>
      <c r="L476" s="165" t="s">
        <v>908</v>
      </c>
      <c r="M476" s="174" t="s">
        <v>815</v>
      </c>
      <c r="N476" s="25"/>
      <c r="O476" s="25"/>
      <c r="P476" s="25"/>
      <c r="Q476" s="25"/>
      <c r="R476" s="25"/>
      <c r="S476" s="25"/>
      <c r="T476" s="25"/>
      <c r="U476" s="25"/>
      <c r="V476" s="25"/>
    </row>
    <row r="477" spans="1:22" s="24" customFormat="1" ht="24.75" customHeight="1" outlineLevel="1" x14ac:dyDescent="0.2">
      <c r="A477" s="198"/>
      <c r="B477" s="166"/>
      <c r="C477" s="166"/>
      <c r="D477" s="169"/>
      <c r="E477" s="169"/>
      <c r="F477" s="169"/>
      <c r="G477" s="172"/>
      <c r="H477" s="74" t="s">
        <v>7</v>
      </c>
      <c r="I477" s="38">
        <v>897.66800000000001</v>
      </c>
      <c r="J477" s="109">
        <v>897.66800000000001</v>
      </c>
      <c r="K477" s="73">
        <f t="shared" si="7"/>
        <v>100</v>
      </c>
      <c r="L477" s="166"/>
      <c r="M477" s="175"/>
      <c r="N477" s="25"/>
      <c r="O477" s="25"/>
      <c r="P477" s="25"/>
      <c r="Q477" s="25"/>
      <c r="R477" s="25"/>
      <c r="S477" s="25"/>
      <c r="T477" s="25"/>
      <c r="U477" s="25"/>
      <c r="V477" s="25"/>
    </row>
    <row r="478" spans="1:22" s="24" customFormat="1" ht="29.25" customHeight="1" outlineLevel="1" x14ac:dyDescent="0.2">
      <c r="A478" s="199"/>
      <c r="B478" s="167"/>
      <c r="C478" s="167"/>
      <c r="D478" s="170"/>
      <c r="E478" s="170"/>
      <c r="F478" s="170"/>
      <c r="G478" s="173"/>
      <c r="H478" s="74" t="s">
        <v>6</v>
      </c>
      <c r="I478" s="38">
        <v>9.0670000000000002</v>
      </c>
      <c r="J478" s="109">
        <v>63.067999999999998</v>
      </c>
      <c r="K478" s="73">
        <f t="shared" si="7"/>
        <v>695.57736847909996</v>
      </c>
      <c r="L478" s="167"/>
      <c r="M478" s="176"/>
      <c r="N478" s="25"/>
      <c r="O478" s="25"/>
      <c r="P478" s="25"/>
      <c r="Q478" s="25"/>
      <c r="R478" s="25"/>
      <c r="S478" s="25"/>
      <c r="T478" s="25"/>
      <c r="U478" s="25"/>
      <c r="V478" s="25"/>
    </row>
    <row r="479" spans="1:22" s="24" customFormat="1" ht="24.75" customHeight="1" outlineLevel="1" x14ac:dyDescent="0.2">
      <c r="A479" s="197" t="s">
        <v>478</v>
      </c>
      <c r="B479" s="165" t="s">
        <v>550</v>
      </c>
      <c r="C479" s="165" t="s">
        <v>547</v>
      </c>
      <c r="D479" s="168">
        <v>43831</v>
      </c>
      <c r="E479" s="168">
        <v>44196</v>
      </c>
      <c r="F479" s="168">
        <v>43831</v>
      </c>
      <c r="G479" s="171">
        <v>44196</v>
      </c>
      <c r="H479" s="74" t="s">
        <v>15</v>
      </c>
      <c r="I479" s="38">
        <v>764.28</v>
      </c>
      <c r="J479" s="109">
        <v>764.28</v>
      </c>
      <c r="K479" s="73">
        <f t="shared" si="7"/>
        <v>100</v>
      </c>
      <c r="L479" s="165" t="s">
        <v>978</v>
      </c>
      <c r="M479" s="174" t="s">
        <v>815</v>
      </c>
      <c r="N479" s="25"/>
      <c r="O479" s="25"/>
      <c r="P479" s="25"/>
      <c r="Q479" s="25"/>
      <c r="R479" s="25"/>
      <c r="S479" s="25"/>
      <c r="T479" s="25"/>
      <c r="U479" s="25"/>
      <c r="V479" s="25"/>
    </row>
    <row r="480" spans="1:22" s="24" customFormat="1" ht="24.75" customHeight="1" outlineLevel="1" x14ac:dyDescent="0.2">
      <c r="A480" s="198"/>
      <c r="B480" s="166"/>
      <c r="C480" s="166"/>
      <c r="D480" s="169"/>
      <c r="E480" s="169"/>
      <c r="F480" s="169"/>
      <c r="G480" s="172"/>
      <c r="H480" s="74" t="s">
        <v>7</v>
      </c>
      <c r="I480" s="38">
        <v>756.63699999999994</v>
      </c>
      <c r="J480" s="109">
        <v>756.63699999999994</v>
      </c>
      <c r="K480" s="73">
        <f t="shared" si="7"/>
        <v>100</v>
      </c>
      <c r="L480" s="166"/>
      <c r="M480" s="175"/>
      <c r="N480" s="25"/>
      <c r="O480" s="25"/>
      <c r="P480" s="25"/>
      <c r="Q480" s="25"/>
      <c r="R480" s="25"/>
      <c r="S480" s="25"/>
      <c r="T480" s="25"/>
      <c r="U480" s="25"/>
      <c r="V480" s="25"/>
    </row>
    <row r="481" spans="1:22" s="24" customFormat="1" ht="30" customHeight="1" outlineLevel="1" x14ac:dyDescent="0.2">
      <c r="A481" s="199"/>
      <c r="B481" s="167"/>
      <c r="C481" s="167"/>
      <c r="D481" s="170"/>
      <c r="E481" s="170"/>
      <c r="F481" s="170"/>
      <c r="G481" s="173"/>
      <c r="H481" s="74" t="s">
        <v>6</v>
      </c>
      <c r="I481" s="38">
        <v>7.6429999999999998</v>
      </c>
      <c r="J481" s="109">
        <v>7.6429999999999998</v>
      </c>
      <c r="K481" s="73">
        <f t="shared" si="7"/>
        <v>100</v>
      </c>
      <c r="L481" s="167"/>
      <c r="M481" s="176"/>
      <c r="N481" s="25"/>
      <c r="O481" s="25"/>
      <c r="P481" s="25"/>
      <c r="Q481" s="25"/>
      <c r="R481" s="25"/>
      <c r="S481" s="25"/>
      <c r="T481" s="25"/>
      <c r="U481" s="25"/>
      <c r="V481" s="25"/>
    </row>
    <row r="482" spans="1:22" s="24" customFormat="1" ht="24.75" customHeight="1" outlineLevel="1" x14ac:dyDescent="0.2">
      <c r="A482" s="197" t="s">
        <v>479</v>
      </c>
      <c r="B482" s="165" t="s">
        <v>551</v>
      </c>
      <c r="C482" s="165" t="s">
        <v>547</v>
      </c>
      <c r="D482" s="168">
        <v>43831</v>
      </c>
      <c r="E482" s="168">
        <v>44196</v>
      </c>
      <c r="F482" s="168">
        <v>43831</v>
      </c>
      <c r="G482" s="171">
        <v>44196</v>
      </c>
      <c r="H482" s="74" t="s">
        <v>15</v>
      </c>
      <c r="I482" s="38">
        <v>1978.415</v>
      </c>
      <c r="J482" s="109">
        <v>1978.415</v>
      </c>
      <c r="K482" s="73">
        <f t="shared" si="7"/>
        <v>100</v>
      </c>
      <c r="L482" s="165" t="s">
        <v>993</v>
      </c>
      <c r="M482" s="174" t="s">
        <v>815</v>
      </c>
      <c r="N482" s="25"/>
      <c r="O482" s="25"/>
      <c r="P482" s="25"/>
      <c r="Q482" s="25"/>
      <c r="R482" s="25"/>
      <c r="S482" s="25"/>
      <c r="T482" s="25"/>
      <c r="U482" s="25"/>
      <c r="V482" s="25"/>
    </row>
    <row r="483" spans="1:22" s="24" customFormat="1" ht="24.75" customHeight="1" outlineLevel="1" x14ac:dyDescent="0.2">
      <c r="A483" s="198"/>
      <c r="B483" s="166"/>
      <c r="C483" s="166"/>
      <c r="D483" s="169"/>
      <c r="E483" s="169"/>
      <c r="F483" s="169"/>
      <c r="G483" s="172"/>
      <c r="H483" s="74" t="s">
        <v>7</v>
      </c>
      <c r="I483" s="38">
        <v>1958.63</v>
      </c>
      <c r="J483" s="109">
        <v>1958.63</v>
      </c>
      <c r="K483" s="73">
        <f t="shared" si="7"/>
        <v>100</v>
      </c>
      <c r="L483" s="166"/>
      <c r="M483" s="175"/>
      <c r="N483" s="25"/>
      <c r="O483" s="25"/>
      <c r="P483" s="25"/>
      <c r="Q483" s="25"/>
      <c r="R483" s="25"/>
      <c r="S483" s="25"/>
      <c r="T483" s="25"/>
      <c r="U483" s="25"/>
      <c r="V483" s="25"/>
    </row>
    <row r="484" spans="1:22" s="24" customFormat="1" ht="30" customHeight="1" outlineLevel="1" x14ac:dyDescent="0.2">
      <c r="A484" s="199"/>
      <c r="B484" s="167"/>
      <c r="C484" s="167"/>
      <c r="D484" s="170"/>
      <c r="E484" s="170"/>
      <c r="F484" s="170"/>
      <c r="G484" s="173"/>
      <c r="H484" s="74" t="s">
        <v>6</v>
      </c>
      <c r="I484" s="38">
        <v>19.785</v>
      </c>
      <c r="J484" s="109">
        <v>19.785</v>
      </c>
      <c r="K484" s="73">
        <f t="shared" si="7"/>
        <v>100</v>
      </c>
      <c r="L484" s="167"/>
      <c r="M484" s="176"/>
      <c r="N484" s="25"/>
      <c r="O484" s="25"/>
      <c r="P484" s="25"/>
      <c r="Q484" s="25"/>
      <c r="R484" s="25"/>
      <c r="S484" s="25"/>
      <c r="T484" s="25"/>
      <c r="U484" s="25"/>
      <c r="V484" s="25"/>
    </row>
    <row r="485" spans="1:22" s="24" customFormat="1" ht="24.75" customHeight="1" outlineLevel="1" x14ac:dyDescent="0.2">
      <c r="A485" s="197" t="s">
        <v>480</v>
      </c>
      <c r="B485" s="165" t="s">
        <v>552</v>
      </c>
      <c r="C485" s="165" t="s">
        <v>553</v>
      </c>
      <c r="D485" s="168">
        <v>43831</v>
      </c>
      <c r="E485" s="168">
        <v>44196</v>
      </c>
      <c r="F485" s="168">
        <v>43831</v>
      </c>
      <c r="G485" s="171">
        <v>44196</v>
      </c>
      <c r="H485" s="74" t="s">
        <v>15</v>
      </c>
      <c r="I485" s="38">
        <v>632.952</v>
      </c>
      <c r="J485" s="109">
        <v>632.952</v>
      </c>
      <c r="K485" s="73">
        <f t="shared" ref="K485:K548" si="8">J485/I485*100</f>
        <v>100</v>
      </c>
      <c r="L485" s="165" t="s">
        <v>994</v>
      </c>
      <c r="M485" s="174" t="s">
        <v>815</v>
      </c>
      <c r="N485" s="25"/>
      <c r="O485" s="25"/>
      <c r="P485" s="25"/>
      <c r="Q485" s="25"/>
      <c r="R485" s="25"/>
      <c r="S485" s="25"/>
      <c r="T485" s="25"/>
      <c r="U485" s="25"/>
      <c r="V485" s="25"/>
    </row>
    <row r="486" spans="1:22" s="24" customFormat="1" ht="24.75" customHeight="1" outlineLevel="1" x14ac:dyDescent="0.2">
      <c r="A486" s="198"/>
      <c r="B486" s="166"/>
      <c r="C486" s="166"/>
      <c r="D486" s="169"/>
      <c r="E486" s="169"/>
      <c r="F486" s="169"/>
      <c r="G486" s="172"/>
      <c r="H486" s="74" t="s">
        <v>7</v>
      </c>
      <c r="I486" s="38">
        <v>624.99300000000005</v>
      </c>
      <c r="J486" s="109">
        <v>624.99300000000005</v>
      </c>
      <c r="K486" s="73">
        <f t="shared" si="8"/>
        <v>100</v>
      </c>
      <c r="L486" s="166"/>
      <c r="M486" s="175"/>
      <c r="N486" s="25"/>
      <c r="O486" s="25"/>
      <c r="P486" s="25"/>
      <c r="Q486" s="25"/>
      <c r="R486" s="25"/>
      <c r="S486" s="25"/>
      <c r="T486" s="25"/>
      <c r="U486" s="25"/>
      <c r="V486" s="25"/>
    </row>
    <row r="487" spans="1:22" s="24" customFormat="1" ht="29.25" customHeight="1" outlineLevel="1" x14ac:dyDescent="0.2">
      <c r="A487" s="199"/>
      <c r="B487" s="167"/>
      <c r="C487" s="167"/>
      <c r="D487" s="170"/>
      <c r="E487" s="170"/>
      <c r="F487" s="170"/>
      <c r="G487" s="173"/>
      <c r="H487" s="74" t="s">
        <v>6</v>
      </c>
      <c r="I487" s="38">
        <v>7.9589999999999996</v>
      </c>
      <c r="J487" s="109">
        <v>7.9589999999999996</v>
      </c>
      <c r="K487" s="73">
        <f t="shared" si="8"/>
        <v>100</v>
      </c>
      <c r="L487" s="167"/>
      <c r="M487" s="176"/>
      <c r="N487" s="25"/>
      <c r="O487" s="25"/>
      <c r="P487" s="25"/>
      <c r="Q487" s="25"/>
      <c r="R487" s="25"/>
      <c r="S487" s="25"/>
      <c r="T487" s="25"/>
      <c r="U487" s="25"/>
      <c r="V487" s="25"/>
    </row>
    <row r="488" spans="1:22" s="24" customFormat="1" ht="24.75" customHeight="1" outlineLevel="1" x14ac:dyDescent="0.2">
      <c r="A488" s="197" t="s">
        <v>481</v>
      </c>
      <c r="B488" s="165" t="s">
        <v>554</v>
      </c>
      <c r="C488" s="165" t="s">
        <v>553</v>
      </c>
      <c r="D488" s="168">
        <v>43831</v>
      </c>
      <c r="E488" s="168">
        <v>44196</v>
      </c>
      <c r="F488" s="168">
        <v>43831</v>
      </c>
      <c r="G488" s="171">
        <v>44196</v>
      </c>
      <c r="H488" s="74" t="s">
        <v>15</v>
      </c>
      <c r="I488" s="38">
        <v>2010.61</v>
      </c>
      <c r="J488" s="109">
        <v>2010.61</v>
      </c>
      <c r="K488" s="73">
        <f t="shared" si="8"/>
        <v>100</v>
      </c>
      <c r="L488" s="165" t="s">
        <v>995</v>
      </c>
      <c r="M488" s="174" t="s">
        <v>815</v>
      </c>
      <c r="N488" s="25"/>
      <c r="O488" s="25"/>
      <c r="P488" s="25"/>
      <c r="Q488" s="25"/>
      <c r="R488" s="25"/>
      <c r="S488" s="25"/>
      <c r="T488" s="25"/>
      <c r="U488" s="25"/>
      <c r="V488" s="25"/>
    </row>
    <row r="489" spans="1:22" s="24" customFormat="1" ht="24.75" customHeight="1" outlineLevel="1" x14ac:dyDescent="0.2">
      <c r="A489" s="198"/>
      <c r="B489" s="166"/>
      <c r="C489" s="166"/>
      <c r="D489" s="169"/>
      <c r="E489" s="169"/>
      <c r="F489" s="169"/>
      <c r="G489" s="172"/>
      <c r="H489" s="74" t="s">
        <v>7</v>
      </c>
      <c r="I489" s="38">
        <v>1984.9169999999999</v>
      </c>
      <c r="J489" s="109">
        <v>1984.9169999999999</v>
      </c>
      <c r="K489" s="73">
        <f t="shared" si="8"/>
        <v>100</v>
      </c>
      <c r="L489" s="166"/>
      <c r="M489" s="175"/>
      <c r="N489" s="25"/>
      <c r="O489" s="25"/>
      <c r="P489" s="25"/>
      <c r="Q489" s="25"/>
      <c r="R489" s="25"/>
      <c r="S489" s="25"/>
      <c r="T489" s="25"/>
      <c r="U489" s="25"/>
      <c r="V489" s="25"/>
    </row>
    <row r="490" spans="1:22" s="24" customFormat="1" ht="29.25" customHeight="1" outlineLevel="1" x14ac:dyDescent="0.2">
      <c r="A490" s="199"/>
      <c r="B490" s="167"/>
      <c r="C490" s="167"/>
      <c r="D490" s="170"/>
      <c r="E490" s="170"/>
      <c r="F490" s="170"/>
      <c r="G490" s="173"/>
      <c r="H490" s="74" t="s">
        <v>6</v>
      </c>
      <c r="I490" s="38">
        <v>25.684999999999999</v>
      </c>
      <c r="J490" s="109">
        <v>25.684999999999999</v>
      </c>
      <c r="K490" s="73">
        <f t="shared" si="8"/>
        <v>100</v>
      </c>
      <c r="L490" s="167"/>
      <c r="M490" s="176"/>
      <c r="N490" s="25"/>
      <c r="O490" s="25"/>
      <c r="P490" s="25"/>
      <c r="Q490" s="25"/>
      <c r="R490" s="25"/>
      <c r="S490" s="25"/>
      <c r="T490" s="25"/>
      <c r="U490" s="25"/>
      <c r="V490" s="25"/>
    </row>
    <row r="491" spans="1:22" s="24" customFormat="1" ht="24.75" customHeight="1" outlineLevel="1" x14ac:dyDescent="0.2">
      <c r="A491" s="197" t="s">
        <v>482</v>
      </c>
      <c r="B491" s="165" t="s">
        <v>555</v>
      </c>
      <c r="C491" s="165" t="s">
        <v>553</v>
      </c>
      <c r="D491" s="168">
        <v>43831</v>
      </c>
      <c r="E491" s="168">
        <v>44196</v>
      </c>
      <c r="F491" s="168">
        <v>43831</v>
      </c>
      <c r="G491" s="171">
        <v>44196</v>
      </c>
      <c r="H491" s="74" t="s">
        <v>15</v>
      </c>
      <c r="I491" s="38">
        <v>930.77</v>
      </c>
      <c r="J491" s="109">
        <v>930.77</v>
      </c>
      <c r="K491" s="73">
        <f t="shared" si="8"/>
        <v>100</v>
      </c>
      <c r="L491" s="165" t="s">
        <v>955</v>
      </c>
      <c r="M491" s="174" t="s">
        <v>815</v>
      </c>
      <c r="N491" s="25"/>
      <c r="O491" s="25"/>
      <c r="P491" s="25"/>
      <c r="Q491" s="25"/>
      <c r="R491" s="25"/>
      <c r="S491" s="25"/>
      <c r="T491" s="25"/>
      <c r="U491" s="25"/>
      <c r="V491" s="25"/>
    </row>
    <row r="492" spans="1:22" s="24" customFormat="1" ht="24.75" customHeight="1" outlineLevel="1" x14ac:dyDescent="0.2">
      <c r="A492" s="198"/>
      <c r="B492" s="166"/>
      <c r="C492" s="166"/>
      <c r="D492" s="169"/>
      <c r="E492" s="169"/>
      <c r="F492" s="169"/>
      <c r="G492" s="172"/>
      <c r="H492" s="74" t="s">
        <v>7</v>
      </c>
      <c r="I492" s="38">
        <v>919.072</v>
      </c>
      <c r="J492" s="109">
        <v>919.072</v>
      </c>
      <c r="K492" s="73">
        <f t="shared" si="8"/>
        <v>100</v>
      </c>
      <c r="L492" s="166"/>
      <c r="M492" s="175"/>
      <c r="N492" s="25"/>
      <c r="O492" s="25"/>
      <c r="P492" s="25"/>
      <c r="Q492" s="25"/>
      <c r="R492" s="25"/>
      <c r="S492" s="25"/>
      <c r="T492" s="25"/>
      <c r="U492" s="25"/>
      <c r="V492" s="25"/>
    </row>
    <row r="493" spans="1:22" s="24" customFormat="1" ht="30" customHeight="1" outlineLevel="1" x14ac:dyDescent="0.2">
      <c r="A493" s="199"/>
      <c r="B493" s="167"/>
      <c r="C493" s="167"/>
      <c r="D493" s="170"/>
      <c r="E493" s="170"/>
      <c r="F493" s="170"/>
      <c r="G493" s="173"/>
      <c r="H493" s="74" t="s">
        <v>6</v>
      </c>
      <c r="I493" s="38">
        <v>11.704000000000001</v>
      </c>
      <c r="J493" s="109">
        <v>11.704000000000001</v>
      </c>
      <c r="K493" s="73">
        <f t="shared" si="8"/>
        <v>100</v>
      </c>
      <c r="L493" s="167"/>
      <c r="M493" s="176"/>
      <c r="N493" s="25"/>
      <c r="O493" s="25"/>
      <c r="P493" s="25"/>
      <c r="Q493" s="25"/>
      <c r="R493" s="25"/>
      <c r="S493" s="25"/>
      <c r="T493" s="25"/>
      <c r="U493" s="25"/>
      <c r="V493" s="25"/>
    </row>
    <row r="494" spans="1:22" s="24" customFormat="1" ht="24.75" customHeight="1" outlineLevel="1" x14ac:dyDescent="0.2">
      <c r="A494" s="197" t="s">
        <v>483</v>
      </c>
      <c r="B494" s="165" t="s">
        <v>556</v>
      </c>
      <c r="C494" s="165" t="s">
        <v>553</v>
      </c>
      <c r="D494" s="168">
        <v>43831</v>
      </c>
      <c r="E494" s="168">
        <v>44196</v>
      </c>
      <c r="F494" s="168">
        <v>43831</v>
      </c>
      <c r="G494" s="171">
        <v>44196</v>
      </c>
      <c r="H494" s="74" t="s">
        <v>15</v>
      </c>
      <c r="I494" s="38">
        <v>763.327</v>
      </c>
      <c r="J494" s="109">
        <v>763.327</v>
      </c>
      <c r="K494" s="73">
        <f t="shared" si="8"/>
        <v>100</v>
      </c>
      <c r="L494" s="165" t="s">
        <v>996</v>
      </c>
      <c r="M494" s="174" t="s">
        <v>815</v>
      </c>
      <c r="N494" s="25"/>
      <c r="O494" s="25"/>
      <c r="P494" s="25"/>
      <c r="Q494" s="25"/>
      <c r="R494" s="25"/>
      <c r="S494" s="25"/>
      <c r="T494" s="25"/>
      <c r="U494" s="25"/>
      <c r="V494" s="25"/>
    </row>
    <row r="495" spans="1:22" s="24" customFormat="1" ht="24.75" customHeight="1" outlineLevel="1" x14ac:dyDescent="0.2">
      <c r="A495" s="198"/>
      <c r="B495" s="166"/>
      <c r="C495" s="166"/>
      <c r="D495" s="169"/>
      <c r="E495" s="169"/>
      <c r="F495" s="169"/>
      <c r="G495" s="172"/>
      <c r="H495" s="74" t="s">
        <v>7</v>
      </c>
      <c r="I495" s="38">
        <v>753.63599999999997</v>
      </c>
      <c r="J495" s="109">
        <v>753.63599999999997</v>
      </c>
      <c r="K495" s="73">
        <f t="shared" si="8"/>
        <v>100</v>
      </c>
      <c r="L495" s="166"/>
      <c r="M495" s="175"/>
      <c r="N495" s="25"/>
      <c r="O495" s="25"/>
      <c r="P495" s="25"/>
      <c r="Q495" s="25"/>
      <c r="R495" s="25"/>
      <c r="S495" s="25"/>
      <c r="T495" s="25"/>
      <c r="U495" s="25"/>
      <c r="V495" s="25"/>
    </row>
    <row r="496" spans="1:22" s="24" customFormat="1" ht="29.25" customHeight="1" outlineLevel="1" x14ac:dyDescent="0.2">
      <c r="A496" s="199"/>
      <c r="B496" s="167"/>
      <c r="C496" s="167"/>
      <c r="D496" s="170"/>
      <c r="E496" s="170"/>
      <c r="F496" s="170"/>
      <c r="G496" s="173"/>
      <c r="H496" s="74" t="s">
        <v>6</v>
      </c>
      <c r="I496" s="38">
        <v>9.6910000000000007</v>
      </c>
      <c r="J496" s="109">
        <v>9.6910000000000007</v>
      </c>
      <c r="K496" s="73">
        <f t="shared" si="8"/>
        <v>100</v>
      </c>
      <c r="L496" s="167"/>
      <c r="M496" s="176"/>
      <c r="N496" s="25"/>
      <c r="O496" s="25"/>
      <c r="P496" s="25"/>
      <c r="Q496" s="25"/>
      <c r="R496" s="25"/>
      <c r="S496" s="25"/>
      <c r="T496" s="25"/>
      <c r="U496" s="25"/>
      <c r="V496" s="25"/>
    </row>
    <row r="497" spans="1:22" s="24" customFormat="1" ht="24.75" customHeight="1" outlineLevel="1" x14ac:dyDescent="0.2">
      <c r="A497" s="197" t="s">
        <v>484</v>
      </c>
      <c r="B497" s="165" t="s">
        <v>557</v>
      </c>
      <c r="C497" s="165" t="s">
        <v>553</v>
      </c>
      <c r="D497" s="168">
        <v>43831</v>
      </c>
      <c r="E497" s="168">
        <v>44196</v>
      </c>
      <c r="F497" s="168">
        <v>43831</v>
      </c>
      <c r="G497" s="171">
        <v>44196</v>
      </c>
      <c r="H497" s="74" t="s">
        <v>15</v>
      </c>
      <c r="I497" s="38">
        <v>670.16</v>
      </c>
      <c r="J497" s="109">
        <v>670.16</v>
      </c>
      <c r="K497" s="73">
        <f t="shared" si="8"/>
        <v>100</v>
      </c>
      <c r="L497" s="165" t="s">
        <v>997</v>
      </c>
      <c r="M497" s="174" t="s">
        <v>815</v>
      </c>
      <c r="N497" s="25"/>
      <c r="O497" s="25"/>
      <c r="P497" s="25"/>
      <c r="Q497" s="25"/>
      <c r="R497" s="25"/>
      <c r="S497" s="25"/>
      <c r="T497" s="25"/>
      <c r="U497" s="25"/>
      <c r="V497" s="25"/>
    </row>
    <row r="498" spans="1:22" s="24" customFormat="1" ht="24.75" customHeight="1" outlineLevel="1" x14ac:dyDescent="0.2">
      <c r="A498" s="198"/>
      <c r="B498" s="166"/>
      <c r="C498" s="166"/>
      <c r="D498" s="169"/>
      <c r="E498" s="169"/>
      <c r="F498" s="169"/>
      <c r="G498" s="172"/>
      <c r="H498" s="74" t="s">
        <v>7</v>
      </c>
      <c r="I498" s="38">
        <v>661.46299999999997</v>
      </c>
      <c r="J498" s="109">
        <v>661.46299999999997</v>
      </c>
      <c r="K498" s="73">
        <f t="shared" si="8"/>
        <v>100</v>
      </c>
      <c r="L498" s="166"/>
      <c r="M498" s="175"/>
      <c r="N498" s="25"/>
      <c r="O498" s="25"/>
      <c r="P498" s="25"/>
      <c r="Q498" s="25"/>
      <c r="R498" s="25"/>
      <c r="S498" s="25"/>
      <c r="T498" s="25"/>
      <c r="U498" s="25"/>
      <c r="V498" s="25"/>
    </row>
    <row r="499" spans="1:22" s="24" customFormat="1" ht="29.25" customHeight="1" outlineLevel="1" x14ac:dyDescent="0.2">
      <c r="A499" s="199"/>
      <c r="B499" s="167"/>
      <c r="C499" s="167"/>
      <c r="D499" s="170"/>
      <c r="E499" s="170"/>
      <c r="F499" s="170"/>
      <c r="G499" s="173"/>
      <c r="H499" s="74" t="s">
        <v>6</v>
      </c>
      <c r="I499" s="38">
        <v>8.702</v>
      </c>
      <c r="J499" s="109">
        <v>8.702</v>
      </c>
      <c r="K499" s="73">
        <f t="shared" si="8"/>
        <v>100</v>
      </c>
      <c r="L499" s="167"/>
      <c r="M499" s="176"/>
      <c r="N499" s="25"/>
      <c r="O499" s="25"/>
      <c r="P499" s="25"/>
      <c r="Q499" s="25"/>
      <c r="R499" s="25"/>
      <c r="S499" s="25"/>
      <c r="T499" s="25"/>
      <c r="U499" s="25"/>
      <c r="V499" s="25"/>
    </row>
    <row r="500" spans="1:22" s="24" customFormat="1" ht="24.75" customHeight="1" outlineLevel="1" x14ac:dyDescent="0.2">
      <c r="A500" s="197" t="s">
        <v>485</v>
      </c>
      <c r="B500" s="165" t="s">
        <v>558</v>
      </c>
      <c r="C500" s="165" t="s">
        <v>553</v>
      </c>
      <c r="D500" s="168">
        <v>43831</v>
      </c>
      <c r="E500" s="168">
        <v>44196</v>
      </c>
      <c r="F500" s="168">
        <v>43831</v>
      </c>
      <c r="G500" s="171">
        <v>44196</v>
      </c>
      <c r="H500" s="74" t="s">
        <v>15</v>
      </c>
      <c r="I500" s="38">
        <v>1507.9480000000001</v>
      </c>
      <c r="J500" s="109">
        <v>1507.9480000000001</v>
      </c>
      <c r="K500" s="73">
        <f t="shared" si="8"/>
        <v>100</v>
      </c>
      <c r="L500" s="165" t="s">
        <v>998</v>
      </c>
      <c r="M500" s="174" t="s">
        <v>815</v>
      </c>
      <c r="N500" s="25"/>
      <c r="O500" s="25"/>
      <c r="P500" s="25"/>
      <c r="Q500" s="25"/>
      <c r="R500" s="25"/>
      <c r="S500" s="25"/>
      <c r="T500" s="25"/>
      <c r="U500" s="25"/>
      <c r="V500" s="25"/>
    </row>
    <row r="501" spans="1:22" s="24" customFormat="1" ht="24.75" customHeight="1" outlineLevel="1" x14ac:dyDescent="0.2">
      <c r="A501" s="198"/>
      <c r="B501" s="166"/>
      <c r="C501" s="166"/>
      <c r="D501" s="169"/>
      <c r="E501" s="169"/>
      <c r="F501" s="169"/>
      <c r="G501" s="172"/>
      <c r="H501" s="74" t="s">
        <v>7</v>
      </c>
      <c r="I501" s="38">
        <v>1488.9190000000001</v>
      </c>
      <c r="J501" s="109">
        <v>1488.9190000000001</v>
      </c>
      <c r="K501" s="73">
        <f t="shared" si="8"/>
        <v>100</v>
      </c>
      <c r="L501" s="166"/>
      <c r="M501" s="175"/>
      <c r="N501" s="25"/>
      <c r="O501" s="25"/>
      <c r="P501" s="25"/>
      <c r="Q501" s="25"/>
      <c r="R501" s="25"/>
      <c r="S501" s="25"/>
      <c r="T501" s="25"/>
      <c r="U501" s="25"/>
      <c r="V501" s="25"/>
    </row>
    <row r="502" spans="1:22" s="24" customFormat="1" ht="31.5" customHeight="1" outlineLevel="1" x14ac:dyDescent="0.2">
      <c r="A502" s="199"/>
      <c r="B502" s="167"/>
      <c r="C502" s="167"/>
      <c r="D502" s="170"/>
      <c r="E502" s="170"/>
      <c r="F502" s="170"/>
      <c r="G502" s="173"/>
      <c r="H502" s="74" t="s">
        <v>6</v>
      </c>
      <c r="I502" s="38">
        <v>19.029</v>
      </c>
      <c r="J502" s="109">
        <v>19.029</v>
      </c>
      <c r="K502" s="73">
        <f t="shared" si="8"/>
        <v>100</v>
      </c>
      <c r="L502" s="167"/>
      <c r="M502" s="176"/>
      <c r="N502" s="25"/>
      <c r="O502" s="25"/>
      <c r="P502" s="25"/>
      <c r="Q502" s="25"/>
      <c r="R502" s="25"/>
      <c r="S502" s="25"/>
      <c r="T502" s="25"/>
      <c r="U502" s="25"/>
      <c r="V502" s="25"/>
    </row>
    <row r="503" spans="1:22" s="24" customFormat="1" ht="24.75" customHeight="1" outlineLevel="1" x14ac:dyDescent="0.2">
      <c r="A503" s="197" t="s">
        <v>486</v>
      </c>
      <c r="B503" s="165" t="s">
        <v>841</v>
      </c>
      <c r="C503" s="165" t="s">
        <v>850</v>
      </c>
      <c r="D503" s="168">
        <v>43831</v>
      </c>
      <c r="E503" s="168">
        <v>44196</v>
      </c>
      <c r="F503" s="168">
        <v>43831</v>
      </c>
      <c r="G503" s="171">
        <v>44196</v>
      </c>
      <c r="H503" s="74" t="s">
        <v>15</v>
      </c>
      <c r="I503" s="38">
        <v>1678.65</v>
      </c>
      <c r="J503" s="109">
        <v>1678.65</v>
      </c>
      <c r="K503" s="73">
        <f t="shared" si="8"/>
        <v>100</v>
      </c>
      <c r="L503" s="165" t="s">
        <v>999</v>
      </c>
      <c r="M503" s="174" t="s">
        <v>815</v>
      </c>
      <c r="N503" s="25"/>
      <c r="O503" s="25"/>
      <c r="P503" s="25"/>
      <c r="Q503" s="25"/>
      <c r="R503" s="25"/>
      <c r="S503" s="25"/>
      <c r="T503" s="25"/>
      <c r="U503" s="25"/>
      <c r="V503" s="25"/>
    </row>
    <row r="504" spans="1:22" s="24" customFormat="1" ht="24.75" customHeight="1" outlineLevel="1" x14ac:dyDescent="0.2">
      <c r="A504" s="198"/>
      <c r="B504" s="166"/>
      <c r="C504" s="166"/>
      <c r="D504" s="169"/>
      <c r="E504" s="169"/>
      <c r="F504" s="169"/>
      <c r="G504" s="172"/>
      <c r="H504" s="74" t="s">
        <v>7</v>
      </c>
      <c r="I504" s="38">
        <v>1661.855</v>
      </c>
      <c r="J504" s="109">
        <v>1661.855</v>
      </c>
      <c r="K504" s="73">
        <f t="shared" si="8"/>
        <v>100</v>
      </c>
      <c r="L504" s="166"/>
      <c r="M504" s="175"/>
      <c r="N504" s="25"/>
      <c r="O504" s="25"/>
      <c r="P504" s="25"/>
      <c r="Q504" s="25"/>
      <c r="R504" s="25"/>
      <c r="S504" s="25"/>
      <c r="T504" s="25"/>
      <c r="U504" s="25"/>
      <c r="V504" s="25"/>
    </row>
    <row r="505" spans="1:22" s="24" customFormat="1" ht="24.75" customHeight="1" outlineLevel="1" x14ac:dyDescent="0.2">
      <c r="A505" s="199"/>
      <c r="B505" s="167"/>
      <c r="C505" s="167"/>
      <c r="D505" s="170"/>
      <c r="E505" s="170"/>
      <c r="F505" s="170"/>
      <c r="G505" s="173"/>
      <c r="H505" s="74" t="s">
        <v>6</v>
      </c>
      <c r="I505" s="38">
        <v>16.786999999999999</v>
      </c>
      <c r="J505" s="109">
        <v>16.786999999999999</v>
      </c>
      <c r="K505" s="73">
        <f t="shared" si="8"/>
        <v>100</v>
      </c>
      <c r="L505" s="167"/>
      <c r="M505" s="176"/>
      <c r="N505" s="25"/>
      <c r="O505" s="25"/>
      <c r="P505" s="25"/>
      <c r="Q505" s="25"/>
      <c r="R505" s="25"/>
      <c r="S505" s="25"/>
      <c r="T505" s="25"/>
      <c r="U505" s="25"/>
      <c r="V505" s="25"/>
    </row>
    <row r="506" spans="1:22" s="24" customFormat="1" ht="24.75" customHeight="1" outlineLevel="1" x14ac:dyDescent="0.2">
      <c r="A506" s="197" t="s">
        <v>487</v>
      </c>
      <c r="B506" s="165" t="s">
        <v>842</v>
      </c>
      <c r="C506" s="165" t="s">
        <v>850</v>
      </c>
      <c r="D506" s="168">
        <v>43831</v>
      </c>
      <c r="E506" s="168">
        <v>44196</v>
      </c>
      <c r="F506" s="168">
        <v>43831</v>
      </c>
      <c r="G506" s="171">
        <v>44196</v>
      </c>
      <c r="H506" s="74" t="s">
        <v>15</v>
      </c>
      <c r="I506" s="38">
        <v>931.82299999999998</v>
      </c>
      <c r="J506" s="109">
        <v>931.82299999999998</v>
      </c>
      <c r="K506" s="73">
        <f t="shared" si="8"/>
        <v>100</v>
      </c>
      <c r="L506" s="165" t="s">
        <v>1000</v>
      </c>
      <c r="M506" s="174" t="s">
        <v>815</v>
      </c>
      <c r="N506" s="25"/>
      <c r="O506" s="25"/>
      <c r="P506" s="25"/>
      <c r="Q506" s="25"/>
      <c r="R506" s="25"/>
      <c r="S506" s="25"/>
      <c r="T506" s="25"/>
      <c r="U506" s="25"/>
      <c r="V506" s="25"/>
    </row>
    <row r="507" spans="1:22" s="24" customFormat="1" ht="24.75" customHeight="1" outlineLevel="1" x14ac:dyDescent="0.2">
      <c r="A507" s="198"/>
      <c r="B507" s="166"/>
      <c r="C507" s="166"/>
      <c r="D507" s="169"/>
      <c r="E507" s="169"/>
      <c r="F507" s="169"/>
      <c r="G507" s="172"/>
      <c r="H507" s="74" t="s">
        <v>7</v>
      </c>
      <c r="I507" s="38">
        <v>922.029</v>
      </c>
      <c r="J507" s="109">
        <v>922.029</v>
      </c>
      <c r="K507" s="73">
        <f t="shared" si="8"/>
        <v>100</v>
      </c>
      <c r="L507" s="166"/>
      <c r="M507" s="175"/>
      <c r="N507" s="25"/>
      <c r="O507" s="25"/>
      <c r="P507" s="25"/>
      <c r="Q507" s="25"/>
      <c r="R507" s="25"/>
      <c r="S507" s="25"/>
      <c r="T507" s="25"/>
      <c r="U507" s="25"/>
      <c r="V507" s="25"/>
    </row>
    <row r="508" spans="1:22" s="24" customFormat="1" ht="24.75" customHeight="1" outlineLevel="1" x14ac:dyDescent="0.2">
      <c r="A508" s="199"/>
      <c r="B508" s="167"/>
      <c r="C508" s="167"/>
      <c r="D508" s="170"/>
      <c r="E508" s="170"/>
      <c r="F508" s="170"/>
      <c r="G508" s="173"/>
      <c r="H508" s="74" t="s">
        <v>6</v>
      </c>
      <c r="I508" s="38">
        <v>9.7940000000000005</v>
      </c>
      <c r="J508" s="109">
        <v>9.7940000000000005</v>
      </c>
      <c r="K508" s="73">
        <f t="shared" si="8"/>
        <v>100</v>
      </c>
      <c r="L508" s="167"/>
      <c r="M508" s="176"/>
      <c r="N508" s="25"/>
      <c r="O508" s="25"/>
      <c r="P508" s="25"/>
      <c r="Q508" s="25"/>
      <c r="R508" s="25"/>
      <c r="S508" s="25"/>
      <c r="T508" s="25"/>
      <c r="U508" s="25"/>
      <c r="V508" s="25"/>
    </row>
    <row r="509" spans="1:22" s="24" customFormat="1" ht="24.75" customHeight="1" outlineLevel="1" x14ac:dyDescent="0.2">
      <c r="A509" s="197" t="s">
        <v>488</v>
      </c>
      <c r="B509" s="165" t="s">
        <v>843</v>
      </c>
      <c r="C509" s="165" t="s">
        <v>850</v>
      </c>
      <c r="D509" s="168">
        <v>43831</v>
      </c>
      <c r="E509" s="168">
        <v>44196</v>
      </c>
      <c r="F509" s="168">
        <v>43831</v>
      </c>
      <c r="G509" s="171">
        <v>44196</v>
      </c>
      <c r="H509" s="74" t="s">
        <v>15</v>
      </c>
      <c r="I509" s="38">
        <v>4981.1639999999998</v>
      </c>
      <c r="J509" s="109">
        <v>4981.1639999999998</v>
      </c>
      <c r="K509" s="73">
        <f t="shared" si="8"/>
        <v>100</v>
      </c>
      <c r="L509" s="165" t="s">
        <v>1001</v>
      </c>
      <c r="M509" s="174" t="s">
        <v>815</v>
      </c>
      <c r="N509" s="25"/>
      <c r="O509" s="25"/>
      <c r="P509" s="25"/>
      <c r="Q509" s="25"/>
      <c r="R509" s="25"/>
      <c r="S509" s="25"/>
      <c r="T509" s="25"/>
      <c r="U509" s="25"/>
      <c r="V509" s="25"/>
    </row>
    <row r="510" spans="1:22" s="24" customFormat="1" ht="24.75" customHeight="1" outlineLevel="1" x14ac:dyDescent="0.2">
      <c r="A510" s="198"/>
      <c r="B510" s="166"/>
      <c r="C510" s="166"/>
      <c r="D510" s="169"/>
      <c r="E510" s="169"/>
      <c r="F510" s="169"/>
      <c r="G510" s="172"/>
      <c r="H510" s="74" t="s">
        <v>7</v>
      </c>
      <c r="I510" s="38">
        <v>4931.3519999999999</v>
      </c>
      <c r="J510" s="109">
        <v>4931.3519999999999</v>
      </c>
      <c r="K510" s="73">
        <f t="shared" si="8"/>
        <v>100</v>
      </c>
      <c r="L510" s="166"/>
      <c r="M510" s="175"/>
      <c r="N510" s="25"/>
      <c r="O510" s="25"/>
      <c r="P510" s="25"/>
      <c r="Q510" s="25"/>
      <c r="R510" s="25"/>
      <c r="S510" s="25"/>
      <c r="T510" s="25"/>
      <c r="U510" s="25"/>
      <c r="V510" s="25"/>
    </row>
    <row r="511" spans="1:22" s="24" customFormat="1" ht="24.75" customHeight="1" outlineLevel="1" x14ac:dyDescent="0.2">
      <c r="A511" s="199"/>
      <c r="B511" s="167"/>
      <c r="C511" s="167"/>
      <c r="D511" s="170"/>
      <c r="E511" s="170"/>
      <c r="F511" s="170"/>
      <c r="G511" s="173"/>
      <c r="H511" s="74" t="s">
        <v>6</v>
      </c>
      <c r="I511" s="38">
        <v>49.811999999999998</v>
      </c>
      <c r="J511" s="109">
        <v>49.811999999999998</v>
      </c>
      <c r="K511" s="73">
        <f t="shared" si="8"/>
        <v>100</v>
      </c>
      <c r="L511" s="167"/>
      <c r="M511" s="176"/>
      <c r="N511" s="25"/>
      <c r="O511" s="25"/>
      <c r="P511" s="25"/>
      <c r="Q511" s="25"/>
      <c r="R511" s="25"/>
      <c r="S511" s="25"/>
      <c r="T511" s="25"/>
      <c r="U511" s="25"/>
      <c r="V511" s="25"/>
    </row>
    <row r="512" spans="1:22" s="24" customFormat="1" ht="24.75" customHeight="1" outlineLevel="1" x14ac:dyDescent="0.2">
      <c r="A512" s="197" t="s">
        <v>489</v>
      </c>
      <c r="B512" s="165" t="s">
        <v>844</v>
      </c>
      <c r="C512" s="165" t="s">
        <v>850</v>
      </c>
      <c r="D512" s="168">
        <v>43831</v>
      </c>
      <c r="E512" s="168">
        <v>44196</v>
      </c>
      <c r="F512" s="168">
        <v>43831</v>
      </c>
      <c r="G512" s="171">
        <v>44196</v>
      </c>
      <c r="H512" s="74" t="s">
        <v>15</v>
      </c>
      <c r="I512" s="38">
        <v>4234.5200000000004</v>
      </c>
      <c r="J512" s="109">
        <v>4234.5200000000004</v>
      </c>
      <c r="K512" s="73">
        <f t="shared" si="8"/>
        <v>100</v>
      </c>
      <c r="L512" s="165" t="s">
        <v>1002</v>
      </c>
      <c r="M512" s="174" t="s">
        <v>815</v>
      </c>
      <c r="N512" s="25"/>
      <c r="O512" s="25"/>
      <c r="P512" s="25"/>
      <c r="Q512" s="25"/>
      <c r="R512" s="25"/>
      <c r="S512" s="25"/>
      <c r="T512" s="25"/>
      <c r="U512" s="25"/>
      <c r="V512" s="25"/>
    </row>
    <row r="513" spans="1:22" s="24" customFormat="1" ht="24.75" customHeight="1" outlineLevel="1" x14ac:dyDescent="0.2">
      <c r="A513" s="198"/>
      <c r="B513" s="166"/>
      <c r="C513" s="166"/>
      <c r="D513" s="169"/>
      <c r="E513" s="169"/>
      <c r="F513" s="169"/>
      <c r="G513" s="172"/>
      <c r="H513" s="74" t="s">
        <v>7</v>
      </c>
      <c r="I513" s="38">
        <v>4192.1679999999997</v>
      </c>
      <c r="J513" s="109">
        <v>4192.1679999999997</v>
      </c>
      <c r="K513" s="73">
        <f t="shared" si="8"/>
        <v>100</v>
      </c>
      <c r="L513" s="166"/>
      <c r="M513" s="175"/>
      <c r="N513" s="25"/>
      <c r="O513" s="25"/>
      <c r="P513" s="25"/>
      <c r="Q513" s="25"/>
      <c r="R513" s="25"/>
      <c r="S513" s="25"/>
      <c r="T513" s="25"/>
      <c r="U513" s="25"/>
      <c r="V513" s="25"/>
    </row>
    <row r="514" spans="1:22" s="24" customFormat="1" ht="24.75" customHeight="1" outlineLevel="1" x14ac:dyDescent="0.2">
      <c r="A514" s="199"/>
      <c r="B514" s="167"/>
      <c r="C514" s="167"/>
      <c r="D514" s="170"/>
      <c r="E514" s="170"/>
      <c r="F514" s="170"/>
      <c r="G514" s="173"/>
      <c r="H514" s="74" t="s">
        <v>6</v>
      </c>
      <c r="I514" s="38">
        <v>42.345999999999997</v>
      </c>
      <c r="J514" s="109">
        <v>42.345999999999997</v>
      </c>
      <c r="K514" s="73">
        <f t="shared" si="8"/>
        <v>100</v>
      </c>
      <c r="L514" s="167"/>
      <c r="M514" s="176"/>
      <c r="N514" s="25"/>
      <c r="O514" s="25"/>
      <c r="P514" s="25"/>
      <c r="Q514" s="25"/>
      <c r="R514" s="25"/>
      <c r="S514" s="25"/>
      <c r="T514" s="25"/>
      <c r="U514" s="25"/>
      <c r="V514" s="25"/>
    </row>
    <row r="515" spans="1:22" s="24" customFormat="1" ht="24.75" customHeight="1" outlineLevel="1" x14ac:dyDescent="0.2">
      <c r="A515" s="197" t="s">
        <v>490</v>
      </c>
      <c r="B515" s="165" t="s">
        <v>845</v>
      </c>
      <c r="C515" s="165" t="s">
        <v>850</v>
      </c>
      <c r="D515" s="168">
        <v>43831</v>
      </c>
      <c r="E515" s="168">
        <v>44196</v>
      </c>
      <c r="F515" s="168">
        <v>43831</v>
      </c>
      <c r="G515" s="171">
        <v>44196</v>
      </c>
      <c r="H515" s="74" t="s">
        <v>15</v>
      </c>
      <c r="I515" s="38">
        <v>9742.0130000000008</v>
      </c>
      <c r="J515" s="109">
        <v>9742.0130000000008</v>
      </c>
      <c r="K515" s="73">
        <f t="shared" si="8"/>
        <v>100</v>
      </c>
      <c r="L515" s="165" t="s">
        <v>1003</v>
      </c>
      <c r="M515" s="174" t="s">
        <v>815</v>
      </c>
      <c r="N515" s="25"/>
      <c r="O515" s="25"/>
      <c r="P515" s="25"/>
      <c r="Q515" s="25"/>
      <c r="R515" s="25"/>
      <c r="S515" s="25"/>
      <c r="T515" s="25"/>
      <c r="U515" s="25"/>
      <c r="V515" s="25"/>
    </row>
    <row r="516" spans="1:22" s="24" customFormat="1" ht="24.75" customHeight="1" outlineLevel="1" x14ac:dyDescent="0.2">
      <c r="A516" s="198"/>
      <c r="B516" s="166"/>
      <c r="C516" s="166"/>
      <c r="D516" s="169"/>
      <c r="E516" s="169"/>
      <c r="F516" s="169"/>
      <c r="G516" s="172"/>
      <c r="H516" s="74" t="s">
        <v>7</v>
      </c>
      <c r="I516" s="38">
        <v>9644.5920000000006</v>
      </c>
      <c r="J516" s="109">
        <v>9644.5920000000006</v>
      </c>
      <c r="K516" s="73">
        <f t="shared" si="8"/>
        <v>100</v>
      </c>
      <c r="L516" s="166"/>
      <c r="M516" s="175"/>
      <c r="N516" s="25"/>
      <c r="O516" s="25"/>
      <c r="P516" s="25"/>
      <c r="Q516" s="25"/>
      <c r="R516" s="25"/>
      <c r="S516" s="25"/>
      <c r="T516" s="25"/>
      <c r="U516" s="25"/>
      <c r="V516" s="25"/>
    </row>
    <row r="517" spans="1:22" s="24" customFormat="1" ht="24.75" customHeight="1" outlineLevel="1" x14ac:dyDescent="0.2">
      <c r="A517" s="199"/>
      <c r="B517" s="167"/>
      <c r="C517" s="167"/>
      <c r="D517" s="170"/>
      <c r="E517" s="170"/>
      <c r="F517" s="170"/>
      <c r="G517" s="173"/>
      <c r="H517" s="74" t="s">
        <v>6</v>
      </c>
      <c r="I517" s="38">
        <v>97.421000000000006</v>
      </c>
      <c r="J517" s="109">
        <v>97.421000000000006</v>
      </c>
      <c r="K517" s="73">
        <f t="shared" si="8"/>
        <v>100</v>
      </c>
      <c r="L517" s="167"/>
      <c r="M517" s="176"/>
      <c r="N517" s="25"/>
      <c r="O517" s="25"/>
      <c r="P517" s="25"/>
      <c r="Q517" s="25"/>
      <c r="R517" s="25"/>
      <c r="S517" s="25"/>
      <c r="T517" s="25"/>
      <c r="U517" s="25"/>
      <c r="V517" s="25"/>
    </row>
    <row r="518" spans="1:22" s="24" customFormat="1" ht="24.75" customHeight="1" outlineLevel="1" x14ac:dyDescent="0.2">
      <c r="A518" s="197" t="s">
        <v>491</v>
      </c>
      <c r="B518" s="165" t="s">
        <v>846</v>
      </c>
      <c r="C518" s="165" t="s">
        <v>850</v>
      </c>
      <c r="D518" s="168">
        <v>43831</v>
      </c>
      <c r="E518" s="168">
        <v>44196</v>
      </c>
      <c r="F518" s="168">
        <v>43831</v>
      </c>
      <c r="G518" s="171">
        <v>44196</v>
      </c>
      <c r="H518" s="74" t="s">
        <v>15</v>
      </c>
      <c r="I518" s="38">
        <f>I519+I520</f>
        <v>1754.2009999999998</v>
      </c>
      <c r="J518" s="109">
        <v>1754.201</v>
      </c>
      <c r="K518" s="73">
        <f t="shared" si="8"/>
        <v>100.00000000000003</v>
      </c>
      <c r="L518" s="165" t="s">
        <v>1004</v>
      </c>
      <c r="M518" s="174" t="s">
        <v>815</v>
      </c>
      <c r="N518" s="25"/>
      <c r="O518" s="25"/>
      <c r="P518" s="25"/>
      <c r="Q518" s="25"/>
      <c r="R518" s="25"/>
      <c r="S518" s="25"/>
      <c r="T518" s="25"/>
      <c r="U518" s="25"/>
      <c r="V518" s="25"/>
    </row>
    <row r="519" spans="1:22" s="24" customFormat="1" ht="24.75" customHeight="1" outlineLevel="1" x14ac:dyDescent="0.2">
      <c r="A519" s="198"/>
      <c r="B519" s="166"/>
      <c r="C519" s="166"/>
      <c r="D519" s="169"/>
      <c r="E519" s="169"/>
      <c r="F519" s="169"/>
      <c r="G519" s="172"/>
      <c r="H519" s="74" t="s">
        <v>7</v>
      </c>
      <c r="I519" s="38">
        <v>1736.6579999999999</v>
      </c>
      <c r="J519" s="109">
        <v>1736.6579999999999</v>
      </c>
      <c r="K519" s="73">
        <f t="shared" si="8"/>
        <v>100</v>
      </c>
      <c r="L519" s="166"/>
      <c r="M519" s="175"/>
      <c r="N519" s="25"/>
      <c r="O519" s="25"/>
      <c r="P519" s="25"/>
      <c r="Q519" s="25"/>
      <c r="R519" s="25"/>
      <c r="S519" s="25"/>
      <c r="T519" s="25"/>
      <c r="U519" s="25"/>
      <c r="V519" s="25"/>
    </row>
    <row r="520" spans="1:22" s="24" customFormat="1" ht="24.75" customHeight="1" outlineLevel="1" x14ac:dyDescent="0.2">
      <c r="A520" s="199"/>
      <c r="B520" s="167"/>
      <c r="C520" s="167"/>
      <c r="D520" s="170"/>
      <c r="E520" s="170"/>
      <c r="F520" s="170"/>
      <c r="G520" s="173"/>
      <c r="H520" s="74" t="s">
        <v>6</v>
      </c>
      <c r="I520" s="38">
        <v>17.542999999999999</v>
      </c>
      <c r="J520" s="109">
        <v>17.542999999999999</v>
      </c>
      <c r="K520" s="73">
        <f t="shared" si="8"/>
        <v>100</v>
      </c>
      <c r="L520" s="167"/>
      <c r="M520" s="176"/>
      <c r="N520" s="25"/>
      <c r="O520" s="25"/>
      <c r="P520" s="25"/>
      <c r="Q520" s="25"/>
      <c r="R520" s="25"/>
      <c r="S520" s="25"/>
      <c r="T520" s="25"/>
      <c r="U520" s="25"/>
      <c r="V520" s="25"/>
    </row>
    <row r="521" spans="1:22" s="24" customFormat="1" ht="24.75" customHeight="1" outlineLevel="1" x14ac:dyDescent="0.2">
      <c r="A521" s="197" t="s">
        <v>492</v>
      </c>
      <c r="B521" s="165" t="s">
        <v>847</v>
      </c>
      <c r="C521" s="165" t="s">
        <v>850</v>
      </c>
      <c r="D521" s="168">
        <v>43831</v>
      </c>
      <c r="E521" s="168">
        <v>44196</v>
      </c>
      <c r="F521" s="168">
        <v>43831</v>
      </c>
      <c r="G521" s="171">
        <v>44196</v>
      </c>
      <c r="H521" s="74" t="s">
        <v>15</v>
      </c>
      <c r="I521" s="38">
        <v>1991.8130000000001</v>
      </c>
      <c r="J521" s="109">
        <v>1991.8130000000001</v>
      </c>
      <c r="K521" s="73">
        <f t="shared" si="8"/>
        <v>100</v>
      </c>
      <c r="L521" s="165" t="s">
        <v>1005</v>
      </c>
      <c r="M521" s="174" t="s">
        <v>815</v>
      </c>
      <c r="N521" s="25"/>
      <c r="O521" s="25"/>
      <c r="P521" s="25"/>
      <c r="Q521" s="25"/>
      <c r="R521" s="25"/>
      <c r="S521" s="25"/>
      <c r="T521" s="25"/>
      <c r="U521" s="25"/>
      <c r="V521" s="25"/>
    </row>
    <row r="522" spans="1:22" s="24" customFormat="1" ht="24.75" customHeight="1" outlineLevel="1" x14ac:dyDescent="0.2">
      <c r="A522" s="198"/>
      <c r="B522" s="166"/>
      <c r="C522" s="166"/>
      <c r="D522" s="169"/>
      <c r="E522" s="169"/>
      <c r="F522" s="169"/>
      <c r="G522" s="172"/>
      <c r="H522" s="74" t="s">
        <v>7</v>
      </c>
      <c r="I522" s="38">
        <v>1971.894</v>
      </c>
      <c r="J522" s="109">
        <v>1971.894</v>
      </c>
      <c r="K522" s="73">
        <f t="shared" si="8"/>
        <v>100</v>
      </c>
      <c r="L522" s="166"/>
      <c r="M522" s="175"/>
      <c r="N522" s="25"/>
      <c r="O522" s="25"/>
      <c r="P522" s="25"/>
      <c r="Q522" s="25"/>
      <c r="R522" s="25"/>
      <c r="S522" s="25"/>
      <c r="T522" s="25"/>
      <c r="U522" s="25"/>
      <c r="V522" s="25"/>
    </row>
    <row r="523" spans="1:22" s="24" customFormat="1" ht="24.75" customHeight="1" outlineLevel="1" x14ac:dyDescent="0.2">
      <c r="A523" s="199"/>
      <c r="B523" s="167"/>
      <c r="C523" s="167"/>
      <c r="D523" s="170"/>
      <c r="E523" s="170"/>
      <c r="F523" s="170"/>
      <c r="G523" s="173"/>
      <c r="H523" s="74" t="s">
        <v>6</v>
      </c>
      <c r="I523" s="38">
        <v>19.919</v>
      </c>
      <c r="J523" s="109">
        <v>19.919</v>
      </c>
      <c r="K523" s="73">
        <f t="shared" si="8"/>
        <v>100</v>
      </c>
      <c r="L523" s="167"/>
      <c r="M523" s="176"/>
      <c r="N523" s="25"/>
      <c r="O523" s="25"/>
      <c r="P523" s="25"/>
      <c r="Q523" s="25"/>
      <c r="R523" s="25"/>
      <c r="S523" s="25"/>
      <c r="T523" s="25"/>
      <c r="U523" s="25"/>
      <c r="V523" s="25"/>
    </row>
    <row r="524" spans="1:22" s="24" customFormat="1" ht="24.75" customHeight="1" outlineLevel="1" x14ac:dyDescent="0.2">
      <c r="A524" s="197" t="s">
        <v>493</v>
      </c>
      <c r="B524" s="165" t="s">
        <v>848</v>
      </c>
      <c r="C524" s="165" t="s">
        <v>850</v>
      </c>
      <c r="D524" s="168">
        <v>43831</v>
      </c>
      <c r="E524" s="168">
        <v>44196</v>
      </c>
      <c r="F524" s="168">
        <v>43831</v>
      </c>
      <c r="G524" s="171">
        <v>44196</v>
      </c>
      <c r="H524" s="74" t="s">
        <v>15</v>
      </c>
      <c r="I524" s="38">
        <v>3495.3130000000001</v>
      </c>
      <c r="J524" s="109">
        <v>3495.3130000000001</v>
      </c>
      <c r="K524" s="73">
        <f t="shared" si="8"/>
        <v>100</v>
      </c>
      <c r="L524" s="165" t="s">
        <v>1006</v>
      </c>
      <c r="M524" s="174" t="s">
        <v>815</v>
      </c>
      <c r="N524" s="25"/>
      <c r="O524" s="25"/>
      <c r="P524" s="25"/>
      <c r="Q524" s="25"/>
      <c r="R524" s="25"/>
      <c r="S524" s="25"/>
      <c r="T524" s="25"/>
      <c r="U524" s="25"/>
      <c r="V524" s="25"/>
    </row>
    <row r="525" spans="1:22" s="24" customFormat="1" ht="24.75" customHeight="1" outlineLevel="1" x14ac:dyDescent="0.2">
      <c r="A525" s="198"/>
      <c r="B525" s="166"/>
      <c r="C525" s="166"/>
      <c r="D525" s="169"/>
      <c r="E525" s="169"/>
      <c r="F525" s="169"/>
      <c r="G525" s="172"/>
      <c r="H525" s="74" t="s">
        <v>7</v>
      </c>
      <c r="I525" s="38">
        <v>3460.3589999999999</v>
      </c>
      <c r="J525" s="109">
        <v>3460.3589999999999</v>
      </c>
      <c r="K525" s="73">
        <f t="shared" si="8"/>
        <v>100</v>
      </c>
      <c r="L525" s="166"/>
      <c r="M525" s="175"/>
      <c r="N525" s="25"/>
      <c r="O525" s="25"/>
      <c r="P525" s="25"/>
      <c r="Q525" s="25"/>
      <c r="R525" s="25"/>
      <c r="S525" s="25"/>
      <c r="T525" s="25"/>
      <c r="U525" s="25"/>
      <c r="V525" s="25"/>
    </row>
    <row r="526" spans="1:22" s="24" customFormat="1" ht="24.75" customHeight="1" outlineLevel="1" x14ac:dyDescent="0.2">
      <c r="A526" s="199"/>
      <c r="B526" s="167"/>
      <c r="C526" s="167"/>
      <c r="D526" s="170"/>
      <c r="E526" s="170"/>
      <c r="F526" s="170"/>
      <c r="G526" s="173"/>
      <c r="H526" s="74" t="s">
        <v>6</v>
      </c>
      <c r="I526" s="38">
        <v>34.954000000000001</v>
      </c>
      <c r="J526" s="109">
        <v>34.954000000000001</v>
      </c>
      <c r="K526" s="73">
        <f t="shared" si="8"/>
        <v>100</v>
      </c>
      <c r="L526" s="167"/>
      <c r="M526" s="176"/>
      <c r="N526" s="25"/>
      <c r="O526" s="25"/>
      <c r="P526" s="25"/>
      <c r="Q526" s="25"/>
      <c r="R526" s="25"/>
      <c r="S526" s="25"/>
      <c r="T526" s="25"/>
      <c r="U526" s="25"/>
      <c r="V526" s="25"/>
    </row>
    <row r="527" spans="1:22" s="24" customFormat="1" ht="24.75" customHeight="1" outlineLevel="1" x14ac:dyDescent="0.2">
      <c r="A527" s="197" t="s">
        <v>494</v>
      </c>
      <c r="B527" s="165" t="s">
        <v>849</v>
      </c>
      <c r="C527" s="165" t="s">
        <v>850</v>
      </c>
      <c r="D527" s="168">
        <v>43831</v>
      </c>
      <c r="E527" s="168">
        <v>44196</v>
      </c>
      <c r="F527" s="168">
        <v>43831</v>
      </c>
      <c r="G527" s="171">
        <v>44196</v>
      </c>
      <c r="H527" s="74" t="s">
        <v>15</v>
      </c>
      <c r="I527" s="38">
        <v>3854.64</v>
      </c>
      <c r="J527" s="109">
        <v>3854.64</v>
      </c>
      <c r="K527" s="73">
        <f t="shared" si="8"/>
        <v>100</v>
      </c>
      <c r="L527" s="165" t="s">
        <v>1007</v>
      </c>
      <c r="M527" s="174" t="s">
        <v>815</v>
      </c>
      <c r="N527" s="25"/>
      <c r="O527" s="25"/>
      <c r="P527" s="25"/>
      <c r="Q527" s="25"/>
      <c r="R527" s="25"/>
      <c r="S527" s="25"/>
      <c r="T527" s="25"/>
      <c r="U527" s="25"/>
      <c r="V527" s="25"/>
    </row>
    <row r="528" spans="1:22" s="24" customFormat="1" ht="24.75" customHeight="1" outlineLevel="1" x14ac:dyDescent="0.2">
      <c r="A528" s="198"/>
      <c r="B528" s="166"/>
      <c r="C528" s="166"/>
      <c r="D528" s="169"/>
      <c r="E528" s="169"/>
      <c r="F528" s="169"/>
      <c r="G528" s="172"/>
      <c r="H528" s="74" t="s">
        <v>7</v>
      </c>
      <c r="I528" s="38">
        <v>3816.0929999999998</v>
      </c>
      <c r="J528" s="109">
        <v>3816.0929999999998</v>
      </c>
      <c r="K528" s="73">
        <f t="shared" si="8"/>
        <v>100</v>
      </c>
      <c r="L528" s="166"/>
      <c r="M528" s="175"/>
      <c r="N528" s="25"/>
      <c r="O528" s="25"/>
      <c r="P528" s="25"/>
      <c r="Q528" s="25"/>
      <c r="R528" s="25"/>
      <c r="S528" s="25"/>
      <c r="T528" s="25"/>
      <c r="U528" s="25"/>
      <c r="V528" s="25"/>
    </row>
    <row r="529" spans="1:22" s="24" customFormat="1" ht="24.75" customHeight="1" outlineLevel="1" x14ac:dyDescent="0.2">
      <c r="A529" s="199"/>
      <c r="B529" s="167"/>
      <c r="C529" s="167"/>
      <c r="D529" s="170"/>
      <c r="E529" s="170"/>
      <c r="F529" s="170"/>
      <c r="G529" s="173"/>
      <c r="H529" s="74" t="s">
        <v>6</v>
      </c>
      <c r="I529" s="38">
        <v>38.546999999999997</v>
      </c>
      <c r="J529" s="109">
        <v>38.546999999999997</v>
      </c>
      <c r="K529" s="73">
        <f t="shared" si="8"/>
        <v>100</v>
      </c>
      <c r="L529" s="167"/>
      <c r="M529" s="176"/>
      <c r="N529" s="25"/>
      <c r="O529" s="25"/>
      <c r="P529" s="25"/>
      <c r="Q529" s="25"/>
      <c r="R529" s="25"/>
      <c r="S529" s="25"/>
      <c r="T529" s="25"/>
      <c r="U529" s="25"/>
      <c r="V529" s="25"/>
    </row>
    <row r="530" spans="1:22" s="24" customFormat="1" ht="24.75" customHeight="1" outlineLevel="1" x14ac:dyDescent="0.2">
      <c r="A530" s="197" t="s">
        <v>495</v>
      </c>
      <c r="B530" s="165" t="s">
        <v>559</v>
      </c>
      <c r="C530" s="165" t="s">
        <v>560</v>
      </c>
      <c r="D530" s="168">
        <v>43831</v>
      </c>
      <c r="E530" s="168">
        <v>44196</v>
      </c>
      <c r="F530" s="168">
        <v>43831</v>
      </c>
      <c r="G530" s="171">
        <v>44196</v>
      </c>
      <c r="H530" s="74" t="s">
        <v>15</v>
      </c>
      <c r="I530" s="38">
        <v>11005.050509999999</v>
      </c>
      <c r="J530" s="109">
        <v>11005.024579999999</v>
      </c>
      <c r="K530" s="73">
        <f t="shared" si="8"/>
        <v>99.999764380908786</v>
      </c>
      <c r="L530" s="165" t="s">
        <v>1008</v>
      </c>
      <c r="M530" s="174" t="s">
        <v>815</v>
      </c>
      <c r="N530" s="25"/>
      <c r="O530" s="25"/>
      <c r="P530" s="25"/>
      <c r="Q530" s="25"/>
      <c r="R530" s="25"/>
      <c r="S530" s="25"/>
      <c r="T530" s="25"/>
      <c r="U530" s="25"/>
      <c r="V530" s="25"/>
    </row>
    <row r="531" spans="1:22" s="24" customFormat="1" ht="24.75" customHeight="1" outlineLevel="1" x14ac:dyDescent="0.2">
      <c r="A531" s="198"/>
      <c r="B531" s="166"/>
      <c r="C531" s="166"/>
      <c r="D531" s="169"/>
      <c r="E531" s="169"/>
      <c r="F531" s="169"/>
      <c r="G531" s="172"/>
      <c r="H531" s="74" t="s">
        <v>7</v>
      </c>
      <c r="I531" s="38">
        <v>10895</v>
      </c>
      <c r="J531" s="109">
        <v>10894.974</v>
      </c>
      <c r="K531" s="73">
        <f t="shared" si="8"/>
        <v>99.999761358421296</v>
      </c>
      <c r="L531" s="166"/>
      <c r="M531" s="175"/>
      <c r="N531" s="25"/>
      <c r="O531" s="25"/>
      <c r="P531" s="25"/>
      <c r="Q531" s="25"/>
      <c r="R531" s="25"/>
      <c r="S531" s="25"/>
      <c r="T531" s="25"/>
      <c r="U531" s="25"/>
      <c r="V531" s="25"/>
    </row>
    <row r="532" spans="1:22" s="24" customFormat="1" ht="24.75" customHeight="1" outlineLevel="1" x14ac:dyDescent="0.2">
      <c r="A532" s="199"/>
      <c r="B532" s="167"/>
      <c r="C532" s="167"/>
      <c r="D532" s="170"/>
      <c r="E532" s="170"/>
      <c r="F532" s="170"/>
      <c r="G532" s="173"/>
      <c r="H532" s="74" t="s">
        <v>6</v>
      </c>
      <c r="I532" s="38">
        <v>110.05051</v>
      </c>
      <c r="J532" s="109">
        <v>110.05058</v>
      </c>
      <c r="K532" s="73">
        <f t="shared" si="8"/>
        <v>100.00006360715639</v>
      </c>
      <c r="L532" s="167"/>
      <c r="M532" s="176"/>
      <c r="N532" s="25"/>
      <c r="O532" s="25"/>
      <c r="P532" s="25"/>
      <c r="Q532" s="25"/>
      <c r="R532" s="25"/>
      <c r="S532" s="25"/>
      <c r="T532" s="25"/>
      <c r="U532" s="25"/>
      <c r="V532" s="25"/>
    </row>
    <row r="533" spans="1:22" s="24" customFormat="1" ht="24.75" customHeight="1" outlineLevel="1" x14ac:dyDescent="0.2">
      <c r="A533" s="197" t="s">
        <v>496</v>
      </c>
      <c r="B533" s="165" t="s">
        <v>561</v>
      </c>
      <c r="C533" s="165" t="s">
        <v>562</v>
      </c>
      <c r="D533" s="168">
        <v>43831</v>
      </c>
      <c r="E533" s="168">
        <v>44196</v>
      </c>
      <c r="F533" s="168">
        <v>43831</v>
      </c>
      <c r="G533" s="171">
        <v>44196</v>
      </c>
      <c r="H533" s="74" t="s">
        <v>15</v>
      </c>
      <c r="I533" s="38">
        <v>560.93272000000002</v>
      </c>
      <c r="J533" s="109">
        <v>560.93272000000002</v>
      </c>
      <c r="K533" s="73">
        <f t="shared" si="8"/>
        <v>100</v>
      </c>
      <c r="L533" s="165" t="s">
        <v>896</v>
      </c>
      <c r="M533" s="174" t="s">
        <v>815</v>
      </c>
      <c r="N533" s="25"/>
      <c r="O533" s="25"/>
      <c r="P533" s="25"/>
      <c r="Q533" s="25"/>
      <c r="R533" s="25"/>
      <c r="S533" s="25"/>
      <c r="T533" s="25"/>
      <c r="U533" s="25"/>
      <c r="V533" s="25"/>
    </row>
    <row r="534" spans="1:22" s="24" customFormat="1" ht="24.75" customHeight="1" outlineLevel="1" x14ac:dyDescent="0.2">
      <c r="A534" s="198"/>
      <c r="B534" s="166"/>
      <c r="C534" s="166"/>
      <c r="D534" s="169"/>
      <c r="E534" s="169"/>
      <c r="F534" s="169"/>
      <c r="G534" s="172"/>
      <c r="H534" s="74" t="s">
        <v>7</v>
      </c>
      <c r="I534" s="38">
        <v>555.32299999999998</v>
      </c>
      <c r="J534" s="109">
        <v>555.32299999999998</v>
      </c>
      <c r="K534" s="73">
        <f t="shared" si="8"/>
        <v>100</v>
      </c>
      <c r="L534" s="166"/>
      <c r="M534" s="175"/>
      <c r="N534" s="25"/>
      <c r="O534" s="25"/>
      <c r="P534" s="25"/>
      <c r="Q534" s="25"/>
      <c r="R534" s="25"/>
      <c r="S534" s="25"/>
      <c r="T534" s="25"/>
      <c r="U534" s="25"/>
      <c r="V534" s="25"/>
    </row>
    <row r="535" spans="1:22" s="24" customFormat="1" ht="29.25" customHeight="1" outlineLevel="1" x14ac:dyDescent="0.2">
      <c r="A535" s="199"/>
      <c r="B535" s="167"/>
      <c r="C535" s="167"/>
      <c r="D535" s="170"/>
      <c r="E535" s="170"/>
      <c r="F535" s="170"/>
      <c r="G535" s="173"/>
      <c r="H535" s="74" t="s">
        <v>6</v>
      </c>
      <c r="I535" s="38">
        <v>5.6097200000000003</v>
      </c>
      <c r="J535" s="109">
        <v>5.6097200000000003</v>
      </c>
      <c r="K535" s="73">
        <f t="shared" si="8"/>
        <v>100</v>
      </c>
      <c r="L535" s="167"/>
      <c r="M535" s="176"/>
      <c r="N535" s="25"/>
      <c r="O535" s="25"/>
      <c r="P535" s="25"/>
      <c r="Q535" s="25"/>
      <c r="R535" s="25"/>
      <c r="S535" s="25"/>
      <c r="T535" s="25"/>
      <c r="U535" s="25"/>
      <c r="V535" s="25"/>
    </row>
    <row r="536" spans="1:22" s="24" customFormat="1" ht="24.75" customHeight="1" outlineLevel="1" x14ac:dyDescent="0.2">
      <c r="A536" s="197" t="s">
        <v>497</v>
      </c>
      <c r="B536" s="165" t="s">
        <v>563</v>
      </c>
      <c r="C536" s="165" t="s">
        <v>564</v>
      </c>
      <c r="D536" s="168">
        <v>43831</v>
      </c>
      <c r="E536" s="168">
        <v>44196</v>
      </c>
      <c r="F536" s="168">
        <v>43831</v>
      </c>
      <c r="G536" s="171">
        <v>44196</v>
      </c>
      <c r="H536" s="74" t="s">
        <v>15</v>
      </c>
      <c r="I536" s="38">
        <v>402.82600000000002</v>
      </c>
      <c r="J536" s="109">
        <v>402.82600000000002</v>
      </c>
      <c r="K536" s="73">
        <f t="shared" si="8"/>
        <v>100</v>
      </c>
      <c r="L536" s="165" t="s">
        <v>1009</v>
      </c>
      <c r="M536" s="174" t="s">
        <v>815</v>
      </c>
      <c r="N536" s="25"/>
      <c r="O536" s="25"/>
      <c r="P536" s="25"/>
      <c r="Q536" s="25"/>
      <c r="R536" s="25"/>
      <c r="S536" s="25"/>
      <c r="T536" s="25"/>
      <c r="U536" s="25"/>
      <c r="V536" s="25"/>
    </row>
    <row r="537" spans="1:22" s="24" customFormat="1" ht="24.75" customHeight="1" outlineLevel="1" x14ac:dyDescent="0.2">
      <c r="A537" s="198"/>
      <c r="B537" s="166"/>
      <c r="C537" s="166"/>
      <c r="D537" s="169"/>
      <c r="E537" s="169"/>
      <c r="F537" s="169"/>
      <c r="G537" s="172"/>
      <c r="H537" s="74" t="s">
        <v>7</v>
      </c>
      <c r="I537" s="38">
        <v>398.79</v>
      </c>
      <c r="J537" s="109">
        <v>398.79</v>
      </c>
      <c r="K537" s="73">
        <f t="shared" si="8"/>
        <v>100</v>
      </c>
      <c r="L537" s="166"/>
      <c r="M537" s="175"/>
      <c r="N537" s="25"/>
      <c r="O537" s="25"/>
      <c r="P537" s="25"/>
      <c r="Q537" s="25"/>
      <c r="R537" s="25"/>
      <c r="S537" s="25"/>
      <c r="T537" s="25"/>
      <c r="U537" s="25"/>
      <c r="V537" s="25"/>
    </row>
    <row r="538" spans="1:22" s="24" customFormat="1" ht="29.25" customHeight="1" outlineLevel="1" x14ac:dyDescent="0.2">
      <c r="A538" s="199"/>
      <c r="B538" s="167"/>
      <c r="C538" s="167"/>
      <c r="D538" s="170"/>
      <c r="E538" s="170"/>
      <c r="F538" s="170"/>
      <c r="G538" s="173"/>
      <c r="H538" s="74" t="s">
        <v>6</v>
      </c>
      <c r="I538" s="38">
        <v>4.0359999999999996</v>
      </c>
      <c r="J538" s="109">
        <v>4.0359999999999996</v>
      </c>
      <c r="K538" s="73">
        <f t="shared" si="8"/>
        <v>100</v>
      </c>
      <c r="L538" s="167"/>
      <c r="M538" s="176"/>
      <c r="N538" s="25"/>
      <c r="O538" s="25"/>
      <c r="P538" s="25"/>
      <c r="Q538" s="25"/>
      <c r="R538" s="25"/>
      <c r="S538" s="25"/>
      <c r="T538" s="25"/>
      <c r="U538" s="25"/>
      <c r="V538" s="25"/>
    </row>
    <row r="539" spans="1:22" s="24" customFormat="1" ht="24.75" customHeight="1" outlineLevel="1" x14ac:dyDescent="0.2">
      <c r="A539" s="197" t="s">
        <v>498</v>
      </c>
      <c r="B539" s="165" t="s">
        <v>565</v>
      </c>
      <c r="C539" s="165" t="s">
        <v>564</v>
      </c>
      <c r="D539" s="168">
        <v>43831</v>
      </c>
      <c r="E539" s="168">
        <v>44196</v>
      </c>
      <c r="F539" s="168">
        <v>43831</v>
      </c>
      <c r="G539" s="171">
        <v>44196</v>
      </c>
      <c r="H539" s="74" t="s">
        <v>15</v>
      </c>
      <c r="I539" s="38">
        <v>2443.0970000000002</v>
      </c>
      <c r="J539" s="109">
        <v>2443.0970000000002</v>
      </c>
      <c r="K539" s="73">
        <f t="shared" si="8"/>
        <v>100</v>
      </c>
      <c r="L539" s="165" t="s">
        <v>1010</v>
      </c>
      <c r="M539" s="174" t="s">
        <v>815</v>
      </c>
      <c r="N539" s="25"/>
      <c r="O539" s="25"/>
      <c r="P539" s="25"/>
      <c r="Q539" s="25"/>
      <c r="R539" s="25"/>
      <c r="S539" s="25"/>
      <c r="T539" s="25"/>
      <c r="U539" s="25"/>
      <c r="V539" s="25"/>
    </row>
    <row r="540" spans="1:22" s="24" customFormat="1" ht="24.75" customHeight="1" outlineLevel="1" x14ac:dyDescent="0.2">
      <c r="A540" s="198"/>
      <c r="B540" s="166"/>
      <c r="C540" s="166"/>
      <c r="D540" s="169"/>
      <c r="E540" s="169"/>
      <c r="F540" s="169"/>
      <c r="G540" s="172"/>
      <c r="H540" s="74" t="s">
        <v>7</v>
      </c>
      <c r="I540" s="38">
        <v>2418.65</v>
      </c>
      <c r="J540" s="109">
        <v>2418.65</v>
      </c>
      <c r="K540" s="73">
        <f t="shared" si="8"/>
        <v>100</v>
      </c>
      <c r="L540" s="166"/>
      <c r="M540" s="175"/>
      <c r="N540" s="25"/>
      <c r="O540" s="25"/>
      <c r="P540" s="25"/>
      <c r="Q540" s="25"/>
      <c r="R540" s="25"/>
      <c r="S540" s="25"/>
      <c r="T540" s="25"/>
      <c r="U540" s="25"/>
      <c r="V540" s="25"/>
    </row>
    <row r="541" spans="1:22" s="24" customFormat="1" ht="29.25" customHeight="1" outlineLevel="1" x14ac:dyDescent="0.2">
      <c r="A541" s="199"/>
      <c r="B541" s="167"/>
      <c r="C541" s="167"/>
      <c r="D541" s="170"/>
      <c r="E541" s="170"/>
      <c r="F541" s="170"/>
      <c r="G541" s="173"/>
      <c r="H541" s="74" t="s">
        <v>6</v>
      </c>
      <c r="I541" s="38">
        <v>24.446999999999999</v>
      </c>
      <c r="J541" s="109">
        <v>24.446999999999999</v>
      </c>
      <c r="K541" s="73">
        <f t="shared" si="8"/>
        <v>100</v>
      </c>
      <c r="L541" s="167"/>
      <c r="M541" s="176"/>
      <c r="N541" s="25"/>
      <c r="O541" s="25"/>
      <c r="P541" s="25"/>
      <c r="Q541" s="25"/>
      <c r="R541" s="25"/>
      <c r="S541" s="25"/>
      <c r="T541" s="25"/>
      <c r="U541" s="25"/>
      <c r="V541" s="25"/>
    </row>
    <row r="542" spans="1:22" s="24" customFormat="1" ht="24.75" customHeight="1" outlineLevel="1" x14ac:dyDescent="0.2">
      <c r="A542" s="197" t="s">
        <v>499</v>
      </c>
      <c r="B542" s="165" t="s">
        <v>566</v>
      </c>
      <c r="C542" s="165" t="s">
        <v>564</v>
      </c>
      <c r="D542" s="168">
        <v>43831</v>
      </c>
      <c r="E542" s="168">
        <v>44196</v>
      </c>
      <c r="F542" s="168">
        <v>43831</v>
      </c>
      <c r="G542" s="171">
        <v>44196</v>
      </c>
      <c r="H542" s="74" t="s">
        <v>15</v>
      </c>
      <c r="I542" s="38">
        <v>1346.5180399999999</v>
      </c>
      <c r="J542" s="109">
        <v>1346.5180399999999</v>
      </c>
      <c r="K542" s="73">
        <f t="shared" si="8"/>
        <v>100</v>
      </c>
      <c r="L542" s="165" t="s">
        <v>881</v>
      </c>
      <c r="M542" s="174" t="s">
        <v>815</v>
      </c>
      <c r="N542" s="25"/>
      <c r="O542" s="25"/>
      <c r="P542" s="25"/>
      <c r="Q542" s="25"/>
      <c r="R542" s="25"/>
      <c r="S542" s="25"/>
      <c r="T542" s="25"/>
      <c r="U542" s="25"/>
      <c r="V542" s="25"/>
    </row>
    <row r="543" spans="1:22" s="24" customFormat="1" ht="24.75" customHeight="1" outlineLevel="1" x14ac:dyDescent="0.2">
      <c r="A543" s="198"/>
      <c r="B543" s="166"/>
      <c r="C543" s="166"/>
      <c r="D543" s="169"/>
      <c r="E543" s="169"/>
      <c r="F543" s="169"/>
      <c r="G543" s="172"/>
      <c r="H543" s="74" t="s">
        <v>7</v>
      </c>
      <c r="I543" s="38">
        <v>1333.0519999999999</v>
      </c>
      <c r="J543" s="109">
        <v>1333.0519999999999</v>
      </c>
      <c r="K543" s="73">
        <f t="shared" si="8"/>
        <v>100</v>
      </c>
      <c r="L543" s="166"/>
      <c r="M543" s="175"/>
      <c r="N543" s="25"/>
      <c r="O543" s="25"/>
      <c r="P543" s="25"/>
      <c r="Q543" s="25"/>
      <c r="R543" s="25"/>
      <c r="S543" s="25"/>
      <c r="T543" s="25"/>
      <c r="U543" s="25"/>
      <c r="V543" s="25"/>
    </row>
    <row r="544" spans="1:22" s="24" customFormat="1" ht="29.25" customHeight="1" outlineLevel="1" x14ac:dyDescent="0.2">
      <c r="A544" s="199"/>
      <c r="B544" s="167"/>
      <c r="C544" s="167"/>
      <c r="D544" s="170"/>
      <c r="E544" s="170"/>
      <c r="F544" s="170"/>
      <c r="G544" s="173"/>
      <c r="H544" s="74" t="s">
        <v>6</v>
      </c>
      <c r="I544" s="38">
        <v>13.46604</v>
      </c>
      <c r="J544" s="109">
        <v>13.46604</v>
      </c>
      <c r="K544" s="73">
        <f t="shared" si="8"/>
        <v>100</v>
      </c>
      <c r="L544" s="167"/>
      <c r="M544" s="176"/>
      <c r="N544" s="25"/>
      <c r="O544" s="25"/>
      <c r="P544" s="25"/>
      <c r="Q544" s="25"/>
      <c r="R544" s="25"/>
      <c r="S544" s="25"/>
      <c r="T544" s="25"/>
      <c r="U544" s="25"/>
      <c r="V544" s="25"/>
    </row>
    <row r="545" spans="1:22" s="24" customFormat="1" ht="24.75" customHeight="1" outlineLevel="1" x14ac:dyDescent="0.2">
      <c r="A545" s="197" t="s">
        <v>500</v>
      </c>
      <c r="B545" s="165" t="s">
        <v>567</v>
      </c>
      <c r="C545" s="165" t="s">
        <v>564</v>
      </c>
      <c r="D545" s="168">
        <v>43831</v>
      </c>
      <c r="E545" s="168">
        <v>44196</v>
      </c>
      <c r="F545" s="168">
        <v>43831</v>
      </c>
      <c r="G545" s="171">
        <v>44196</v>
      </c>
      <c r="H545" s="74" t="s">
        <v>15</v>
      </c>
      <c r="I545" s="38">
        <v>4600.58</v>
      </c>
      <c r="J545" s="109">
        <v>4600.58</v>
      </c>
      <c r="K545" s="73">
        <f t="shared" si="8"/>
        <v>100</v>
      </c>
      <c r="L545" s="165" t="s">
        <v>1011</v>
      </c>
      <c r="M545" s="174" t="s">
        <v>815</v>
      </c>
      <c r="N545" s="25"/>
      <c r="O545" s="25"/>
      <c r="P545" s="25"/>
      <c r="Q545" s="25"/>
      <c r="R545" s="25"/>
      <c r="S545" s="25"/>
      <c r="T545" s="25"/>
      <c r="U545" s="25"/>
      <c r="V545" s="25"/>
    </row>
    <row r="546" spans="1:22" s="24" customFormat="1" ht="24.75" customHeight="1" outlineLevel="1" x14ac:dyDescent="0.2">
      <c r="A546" s="198"/>
      <c r="B546" s="166"/>
      <c r="C546" s="166"/>
      <c r="D546" s="169"/>
      <c r="E546" s="169"/>
      <c r="F546" s="169"/>
      <c r="G546" s="172"/>
      <c r="H546" s="74" t="s">
        <v>7</v>
      </c>
      <c r="I546" s="38">
        <v>4554.5</v>
      </c>
      <c r="J546" s="109">
        <v>4554.5</v>
      </c>
      <c r="K546" s="73">
        <f t="shared" si="8"/>
        <v>100</v>
      </c>
      <c r="L546" s="166"/>
      <c r="M546" s="175"/>
      <c r="N546" s="25"/>
      <c r="O546" s="25"/>
      <c r="P546" s="25"/>
      <c r="Q546" s="25"/>
      <c r="R546" s="25"/>
      <c r="S546" s="25"/>
      <c r="T546" s="25"/>
      <c r="U546" s="25"/>
      <c r="V546" s="25"/>
    </row>
    <row r="547" spans="1:22" s="24" customFormat="1" ht="27.75" customHeight="1" outlineLevel="1" x14ac:dyDescent="0.2">
      <c r="A547" s="199"/>
      <c r="B547" s="167"/>
      <c r="C547" s="167"/>
      <c r="D547" s="170"/>
      <c r="E547" s="170"/>
      <c r="F547" s="170"/>
      <c r="G547" s="173"/>
      <c r="H547" s="74" t="s">
        <v>6</v>
      </c>
      <c r="I547" s="38">
        <v>46.08</v>
      </c>
      <c r="J547" s="109">
        <v>46.08</v>
      </c>
      <c r="K547" s="73">
        <f t="shared" si="8"/>
        <v>100</v>
      </c>
      <c r="L547" s="167"/>
      <c r="M547" s="176"/>
      <c r="N547" s="25"/>
      <c r="O547" s="25"/>
      <c r="P547" s="25"/>
      <c r="Q547" s="25"/>
      <c r="R547" s="25"/>
      <c r="S547" s="25"/>
      <c r="T547" s="25"/>
      <c r="U547" s="25"/>
      <c r="V547" s="25"/>
    </row>
    <row r="548" spans="1:22" s="24" customFormat="1" ht="24.75" customHeight="1" outlineLevel="1" x14ac:dyDescent="0.2">
      <c r="A548" s="197" t="s">
        <v>501</v>
      </c>
      <c r="B548" s="165" t="s">
        <v>568</v>
      </c>
      <c r="C548" s="165" t="s">
        <v>564</v>
      </c>
      <c r="D548" s="168">
        <v>43831</v>
      </c>
      <c r="E548" s="168">
        <v>44196</v>
      </c>
      <c r="F548" s="168">
        <v>43831</v>
      </c>
      <c r="G548" s="171">
        <v>44196</v>
      </c>
      <c r="H548" s="74" t="s">
        <v>15</v>
      </c>
      <c r="I548" s="38">
        <v>3517.8589999999999</v>
      </c>
      <c r="J548" s="109">
        <v>3517.8589999999999</v>
      </c>
      <c r="K548" s="73">
        <f t="shared" si="8"/>
        <v>100</v>
      </c>
      <c r="L548" s="165" t="s">
        <v>1012</v>
      </c>
      <c r="M548" s="174" t="s">
        <v>815</v>
      </c>
      <c r="N548" s="25"/>
      <c r="O548" s="25"/>
      <c r="P548" s="25"/>
      <c r="Q548" s="25"/>
      <c r="R548" s="25"/>
      <c r="S548" s="25"/>
      <c r="T548" s="25"/>
      <c r="U548" s="25"/>
      <c r="V548" s="25"/>
    </row>
    <row r="549" spans="1:22" s="24" customFormat="1" ht="24.75" customHeight="1" outlineLevel="1" x14ac:dyDescent="0.2">
      <c r="A549" s="198"/>
      <c r="B549" s="166"/>
      <c r="C549" s="166"/>
      <c r="D549" s="169"/>
      <c r="E549" s="169"/>
      <c r="F549" s="169"/>
      <c r="G549" s="172"/>
      <c r="H549" s="74" t="s">
        <v>7</v>
      </c>
      <c r="I549" s="38">
        <v>3482.2</v>
      </c>
      <c r="J549" s="109">
        <v>3482.2</v>
      </c>
      <c r="K549" s="73">
        <f t="shared" ref="K549:K568" si="9">J549/I549*100</f>
        <v>100</v>
      </c>
      <c r="L549" s="166"/>
      <c r="M549" s="175"/>
      <c r="N549" s="25"/>
      <c r="O549" s="25"/>
      <c r="P549" s="25"/>
      <c r="Q549" s="25"/>
      <c r="R549" s="25"/>
      <c r="S549" s="25"/>
      <c r="T549" s="25"/>
      <c r="U549" s="25"/>
      <c r="V549" s="25"/>
    </row>
    <row r="550" spans="1:22" s="24" customFormat="1" ht="30" customHeight="1" outlineLevel="1" x14ac:dyDescent="0.2">
      <c r="A550" s="199"/>
      <c r="B550" s="167"/>
      <c r="C550" s="167"/>
      <c r="D550" s="170"/>
      <c r="E550" s="170"/>
      <c r="F550" s="170"/>
      <c r="G550" s="173"/>
      <c r="H550" s="74" t="s">
        <v>6</v>
      </c>
      <c r="I550" s="38">
        <v>35.658999999999999</v>
      </c>
      <c r="J550" s="109">
        <v>35.658999999999999</v>
      </c>
      <c r="K550" s="73">
        <f t="shared" si="9"/>
        <v>100</v>
      </c>
      <c r="L550" s="167"/>
      <c r="M550" s="176"/>
      <c r="N550" s="25"/>
      <c r="O550" s="25"/>
      <c r="P550" s="25"/>
      <c r="Q550" s="25"/>
      <c r="R550" s="25"/>
      <c r="S550" s="25"/>
      <c r="T550" s="25"/>
      <c r="U550" s="25"/>
      <c r="V550" s="25"/>
    </row>
    <row r="551" spans="1:22" s="24" customFormat="1" ht="24.75" customHeight="1" outlineLevel="1" x14ac:dyDescent="0.2">
      <c r="A551" s="197" t="s">
        <v>502</v>
      </c>
      <c r="B551" s="165" t="s">
        <v>569</v>
      </c>
      <c r="C551" s="165" t="s">
        <v>564</v>
      </c>
      <c r="D551" s="168">
        <v>43831</v>
      </c>
      <c r="E551" s="168">
        <v>44196</v>
      </c>
      <c r="F551" s="168">
        <v>43831</v>
      </c>
      <c r="G551" s="171">
        <v>44196</v>
      </c>
      <c r="H551" s="74" t="s">
        <v>15</v>
      </c>
      <c r="I551" s="38">
        <v>1981.6780000000001</v>
      </c>
      <c r="J551" s="109">
        <v>1981.6780000000001</v>
      </c>
      <c r="K551" s="73">
        <f t="shared" si="9"/>
        <v>100</v>
      </c>
      <c r="L551" s="165" t="s">
        <v>1013</v>
      </c>
      <c r="M551" s="174" t="s">
        <v>815</v>
      </c>
      <c r="N551" s="25"/>
      <c r="O551" s="25"/>
      <c r="P551" s="25"/>
      <c r="Q551" s="25"/>
      <c r="R551" s="25"/>
      <c r="S551" s="25"/>
      <c r="T551" s="25"/>
      <c r="U551" s="25"/>
      <c r="V551" s="25"/>
    </row>
    <row r="552" spans="1:22" s="24" customFormat="1" ht="24.75" customHeight="1" outlineLevel="1" x14ac:dyDescent="0.2">
      <c r="A552" s="198"/>
      <c r="B552" s="166"/>
      <c r="C552" s="166"/>
      <c r="D552" s="169"/>
      <c r="E552" s="169"/>
      <c r="F552" s="169"/>
      <c r="G552" s="172"/>
      <c r="H552" s="74" t="s">
        <v>7</v>
      </c>
      <c r="I552" s="38">
        <v>1961.8</v>
      </c>
      <c r="J552" s="109">
        <v>1961.8</v>
      </c>
      <c r="K552" s="73">
        <f t="shared" si="9"/>
        <v>100</v>
      </c>
      <c r="L552" s="166"/>
      <c r="M552" s="175"/>
      <c r="N552" s="25"/>
      <c r="O552" s="25"/>
      <c r="P552" s="25"/>
      <c r="Q552" s="25"/>
      <c r="R552" s="25"/>
      <c r="S552" s="25"/>
      <c r="T552" s="25"/>
      <c r="U552" s="25"/>
      <c r="V552" s="25"/>
    </row>
    <row r="553" spans="1:22" s="24" customFormat="1" ht="29.25" customHeight="1" outlineLevel="1" x14ac:dyDescent="0.2">
      <c r="A553" s="199"/>
      <c r="B553" s="167"/>
      <c r="C553" s="167"/>
      <c r="D553" s="170"/>
      <c r="E553" s="170"/>
      <c r="F553" s="170"/>
      <c r="G553" s="173"/>
      <c r="H553" s="74" t="s">
        <v>6</v>
      </c>
      <c r="I553" s="38">
        <v>19.878</v>
      </c>
      <c r="J553" s="109">
        <v>19.878</v>
      </c>
      <c r="K553" s="73">
        <f t="shared" si="9"/>
        <v>100</v>
      </c>
      <c r="L553" s="167"/>
      <c r="M553" s="176"/>
      <c r="N553" s="25"/>
      <c r="O553" s="25"/>
      <c r="P553" s="25"/>
      <c r="Q553" s="25"/>
      <c r="R553" s="25"/>
      <c r="S553" s="25"/>
      <c r="T553" s="25"/>
      <c r="U553" s="25"/>
      <c r="V553" s="25"/>
    </row>
    <row r="554" spans="1:22" s="24" customFormat="1" ht="24.75" customHeight="1" outlineLevel="1" x14ac:dyDescent="0.2">
      <c r="A554" s="197" t="s">
        <v>503</v>
      </c>
      <c r="B554" s="165" t="s">
        <v>570</v>
      </c>
      <c r="C554" s="165" t="s">
        <v>564</v>
      </c>
      <c r="D554" s="168">
        <v>43831</v>
      </c>
      <c r="E554" s="168">
        <v>44196</v>
      </c>
      <c r="F554" s="168">
        <v>43831</v>
      </c>
      <c r="G554" s="171">
        <v>44196</v>
      </c>
      <c r="H554" s="74" t="s">
        <v>15</v>
      </c>
      <c r="I554" s="38">
        <v>3469.58</v>
      </c>
      <c r="J554" s="109">
        <v>3469.6390000000001</v>
      </c>
      <c r="K554" s="73">
        <f t="shared" si="9"/>
        <v>100.00170049400792</v>
      </c>
      <c r="L554" s="165" t="s">
        <v>1014</v>
      </c>
      <c r="M554" s="174" t="s">
        <v>815</v>
      </c>
      <c r="N554" s="25"/>
      <c r="O554" s="25"/>
      <c r="P554" s="25"/>
      <c r="Q554" s="25"/>
      <c r="R554" s="25"/>
      <c r="S554" s="25"/>
      <c r="T554" s="25"/>
      <c r="U554" s="25"/>
      <c r="V554" s="25"/>
    </row>
    <row r="555" spans="1:22" s="24" customFormat="1" ht="24.75" customHeight="1" outlineLevel="1" x14ac:dyDescent="0.2">
      <c r="A555" s="198"/>
      <c r="B555" s="166"/>
      <c r="C555" s="166"/>
      <c r="D555" s="169"/>
      <c r="E555" s="169"/>
      <c r="F555" s="169"/>
      <c r="G555" s="172"/>
      <c r="H555" s="74" t="s">
        <v>7</v>
      </c>
      <c r="I555" s="38">
        <v>3434.6849999999999</v>
      </c>
      <c r="J555" s="109">
        <v>3434.6849999999999</v>
      </c>
      <c r="K555" s="73">
        <f t="shared" si="9"/>
        <v>100</v>
      </c>
      <c r="L555" s="166"/>
      <c r="M555" s="175"/>
      <c r="N555" s="25"/>
      <c r="O555" s="25"/>
      <c r="P555" s="25"/>
      <c r="Q555" s="25"/>
      <c r="R555" s="25"/>
      <c r="S555" s="25"/>
      <c r="T555" s="25"/>
      <c r="U555" s="25"/>
      <c r="V555" s="25"/>
    </row>
    <row r="556" spans="1:22" s="24" customFormat="1" ht="30" customHeight="1" outlineLevel="1" x14ac:dyDescent="0.2">
      <c r="A556" s="199"/>
      <c r="B556" s="167"/>
      <c r="C556" s="167"/>
      <c r="D556" s="170"/>
      <c r="E556" s="170"/>
      <c r="F556" s="170"/>
      <c r="G556" s="173"/>
      <c r="H556" s="74" t="s">
        <v>6</v>
      </c>
      <c r="I556" s="38">
        <v>34.887239999999998</v>
      </c>
      <c r="J556" s="109">
        <v>34.954000000000001</v>
      </c>
      <c r="K556" s="73">
        <f t="shared" si="9"/>
        <v>100.19135936233421</v>
      </c>
      <c r="L556" s="167"/>
      <c r="M556" s="176"/>
      <c r="N556" s="25"/>
      <c r="O556" s="25"/>
      <c r="P556" s="25"/>
      <c r="Q556" s="25"/>
      <c r="R556" s="25"/>
      <c r="S556" s="25"/>
      <c r="T556" s="25"/>
      <c r="U556" s="25"/>
      <c r="V556" s="25"/>
    </row>
    <row r="557" spans="1:22" s="24" customFormat="1" ht="24.75" customHeight="1" outlineLevel="1" x14ac:dyDescent="0.2">
      <c r="A557" s="197" t="s">
        <v>504</v>
      </c>
      <c r="B557" s="165" t="s">
        <v>571</v>
      </c>
      <c r="C557" s="165" t="s">
        <v>572</v>
      </c>
      <c r="D557" s="168">
        <v>43831</v>
      </c>
      <c r="E557" s="168">
        <v>44196</v>
      </c>
      <c r="F557" s="168">
        <v>43831</v>
      </c>
      <c r="G557" s="171">
        <v>44196</v>
      </c>
      <c r="H557" s="74" t="s">
        <v>15</v>
      </c>
      <c r="I557" s="38">
        <v>7376</v>
      </c>
      <c r="J557" s="109">
        <v>7442.0590000000002</v>
      </c>
      <c r="K557" s="73">
        <f t="shared" si="9"/>
        <v>100.89559381778743</v>
      </c>
      <c r="L557" s="165" t="s">
        <v>1015</v>
      </c>
      <c r="M557" s="174" t="s">
        <v>815</v>
      </c>
      <c r="N557" s="25"/>
      <c r="O557" s="25"/>
      <c r="P557" s="25"/>
      <c r="Q557" s="25"/>
      <c r="R557" s="25"/>
      <c r="S557" s="25"/>
      <c r="T557" s="25"/>
      <c r="U557" s="25"/>
      <c r="V557" s="25"/>
    </row>
    <row r="558" spans="1:22" s="24" customFormat="1" ht="24.75" customHeight="1" outlineLevel="1" x14ac:dyDescent="0.2">
      <c r="A558" s="198"/>
      <c r="B558" s="166"/>
      <c r="C558" s="166"/>
      <c r="D558" s="169"/>
      <c r="E558" s="169"/>
      <c r="F558" s="169"/>
      <c r="G558" s="172"/>
      <c r="H558" s="74" t="s">
        <v>7</v>
      </c>
      <c r="I558" s="38">
        <v>7302</v>
      </c>
      <c r="J558" s="109">
        <v>7302</v>
      </c>
      <c r="K558" s="73">
        <f t="shared" si="9"/>
        <v>100</v>
      </c>
      <c r="L558" s="166"/>
      <c r="M558" s="175"/>
      <c r="N558" s="25"/>
      <c r="O558" s="25"/>
      <c r="P558" s="25"/>
      <c r="Q558" s="25"/>
      <c r="R558" s="25"/>
      <c r="S558" s="25"/>
      <c r="T558" s="25"/>
      <c r="U558" s="25"/>
      <c r="V558" s="25"/>
    </row>
    <row r="559" spans="1:22" s="24" customFormat="1" ht="30" customHeight="1" outlineLevel="1" x14ac:dyDescent="0.2">
      <c r="A559" s="199"/>
      <c r="B559" s="167"/>
      <c r="C559" s="167"/>
      <c r="D559" s="170"/>
      <c r="E559" s="170"/>
      <c r="F559" s="170"/>
      <c r="G559" s="173"/>
      <c r="H559" s="74" t="s">
        <v>6</v>
      </c>
      <c r="I559" s="38">
        <v>74</v>
      </c>
      <c r="J559" s="109">
        <v>140.059</v>
      </c>
      <c r="K559" s="73">
        <f t="shared" si="9"/>
        <v>189.2689189189189</v>
      </c>
      <c r="L559" s="167"/>
      <c r="M559" s="176"/>
      <c r="N559" s="25"/>
      <c r="O559" s="25"/>
      <c r="P559" s="25"/>
      <c r="Q559" s="25"/>
      <c r="R559" s="25"/>
      <c r="S559" s="25"/>
      <c r="T559" s="25"/>
      <c r="U559" s="25"/>
      <c r="V559" s="25"/>
    </row>
    <row r="560" spans="1:22" s="24" customFormat="1" ht="24.75" customHeight="1" outlineLevel="1" x14ac:dyDescent="0.2">
      <c r="A560" s="197" t="s">
        <v>505</v>
      </c>
      <c r="B560" s="165" t="s">
        <v>573</v>
      </c>
      <c r="C560" s="165" t="s">
        <v>574</v>
      </c>
      <c r="D560" s="168">
        <v>43831</v>
      </c>
      <c r="E560" s="168">
        <v>44196</v>
      </c>
      <c r="F560" s="168">
        <v>43831</v>
      </c>
      <c r="G560" s="171">
        <v>44196</v>
      </c>
      <c r="H560" s="74" t="s">
        <v>15</v>
      </c>
      <c r="I560" s="38">
        <v>4858.6000000000004</v>
      </c>
      <c r="J560" s="109">
        <v>4929.1477999999997</v>
      </c>
      <c r="K560" s="73">
        <f t="shared" si="9"/>
        <v>101.45201910015228</v>
      </c>
      <c r="L560" s="165" t="s">
        <v>926</v>
      </c>
      <c r="M560" s="174" t="s">
        <v>815</v>
      </c>
      <c r="N560" s="25"/>
      <c r="O560" s="25"/>
      <c r="P560" s="25"/>
      <c r="Q560" s="25"/>
      <c r="R560" s="25"/>
      <c r="S560" s="25"/>
      <c r="T560" s="25"/>
      <c r="U560" s="25"/>
      <c r="V560" s="25"/>
    </row>
    <row r="561" spans="1:22" s="24" customFormat="1" ht="24.75" customHeight="1" outlineLevel="1" x14ac:dyDescent="0.2">
      <c r="A561" s="198"/>
      <c r="B561" s="166"/>
      <c r="C561" s="166"/>
      <c r="D561" s="169"/>
      <c r="E561" s="169"/>
      <c r="F561" s="169"/>
      <c r="G561" s="172"/>
      <c r="H561" s="74" t="s">
        <v>7</v>
      </c>
      <c r="I561" s="38">
        <v>4810</v>
      </c>
      <c r="J561" s="109">
        <v>4810</v>
      </c>
      <c r="K561" s="73">
        <f t="shared" si="9"/>
        <v>100</v>
      </c>
      <c r="L561" s="166"/>
      <c r="M561" s="175"/>
      <c r="N561" s="25"/>
      <c r="O561" s="25"/>
      <c r="P561" s="25"/>
      <c r="Q561" s="25"/>
      <c r="R561" s="25"/>
      <c r="S561" s="25"/>
      <c r="T561" s="25"/>
      <c r="U561" s="25"/>
      <c r="V561" s="25"/>
    </row>
    <row r="562" spans="1:22" s="24" customFormat="1" ht="27.75" customHeight="1" outlineLevel="1" x14ac:dyDescent="0.2">
      <c r="A562" s="199"/>
      <c r="B562" s="167"/>
      <c r="C562" s="167"/>
      <c r="D562" s="170"/>
      <c r="E562" s="170"/>
      <c r="F562" s="170"/>
      <c r="G562" s="173"/>
      <c r="H562" s="74" t="s">
        <v>6</v>
      </c>
      <c r="I562" s="38">
        <v>48.6</v>
      </c>
      <c r="J562" s="109">
        <v>119.1478</v>
      </c>
      <c r="K562" s="73">
        <f t="shared" si="9"/>
        <v>245.16008230452675</v>
      </c>
      <c r="L562" s="167"/>
      <c r="M562" s="176"/>
      <c r="N562" s="25"/>
      <c r="O562" s="25"/>
      <c r="P562" s="25"/>
      <c r="Q562" s="25"/>
      <c r="R562" s="25"/>
      <c r="S562" s="25"/>
      <c r="T562" s="25"/>
      <c r="U562" s="25"/>
      <c r="V562" s="25"/>
    </row>
    <row r="563" spans="1:22" s="24" customFormat="1" ht="24.75" customHeight="1" outlineLevel="1" x14ac:dyDescent="0.2">
      <c r="A563" s="197" t="s">
        <v>506</v>
      </c>
      <c r="B563" s="165" t="s">
        <v>575</v>
      </c>
      <c r="C563" s="165" t="s">
        <v>576</v>
      </c>
      <c r="D563" s="168">
        <v>43831</v>
      </c>
      <c r="E563" s="168">
        <v>44196</v>
      </c>
      <c r="F563" s="168"/>
      <c r="G563" s="171"/>
      <c r="H563" s="74" t="s">
        <v>15</v>
      </c>
      <c r="I563" s="38">
        <v>7278.62</v>
      </c>
      <c r="J563" s="109">
        <v>0</v>
      </c>
      <c r="K563" s="73">
        <f t="shared" si="9"/>
        <v>0</v>
      </c>
      <c r="L563" s="165" t="s">
        <v>1016</v>
      </c>
      <c r="M563" s="174" t="s">
        <v>856</v>
      </c>
      <c r="N563" s="25"/>
      <c r="O563" s="25"/>
      <c r="P563" s="25"/>
      <c r="Q563" s="25"/>
      <c r="R563" s="25"/>
      <c r="S563" s="25"/>
      <c r="T563" s="25"/>
      <c r="U563" s="25"/>
      <c r="V563" s="25"/>
    </row>
    <row r="564" spans="1:22" s="24" customFormat="1" ht="24.75" customHeight="1" outlineLevel="1" x14ac:dyDescent="0.2">
      <c r="A564" s="198"/>
      <c r="B564" s="166"/>
      <c r="C564" s="166"/>
      <c r="D564" s="169"/>
      <c r="E564" s="169"/>
      <c r="F564" s="169"/>
      <c r="G564" s="172"/>
      <c r="H564" s="74" t="s">
        <v>7</v>
      </c>
      <c r="I564" s="38">
        <v>7205.8249999999998</v>
      </c>
      <c r="J564" s="109">
        <v>0</v>
      </c>
      <c r="K564" s="73">
        <f t="shared" si="9"/>
        <v>0</v>
      </c>
      <c r="L564" s="166"/>
      <c r="M564" s="175"/>
      <c r="N564" s="25"/>
      <c r="O564" s="25"/>
      <c r="P564" s="25"/>
      <c r="Q564" s="25"/>
      <c r="R564" s="25"/>
      <c r="S564" s="25"/>
      <c r="T564" s="25"/>
      <c r="U564" s="25"/>
      <c r="V564" s="25"/>
    </row>
    <row r="565" spans="1:22" s="24" customFormat="1" ht="69.75" customHeight="1" outlineLevel="1" x14ac:dyDescent="0.2">
      <c r="A565" s="199"/>
      <c r="B565" s="167"/>
      <c r="C565" s="167"/>
      <c r="D565" s="170"/>
      <c r="E565" s="170"/>
      <c r="F565" s="170"/>
      <c r="G565" s="173"/>
      <c r="H565" s="74" t="s">
        <v>6</v>
      </c>
      <c r="I565" s="38">
        <v>72.786199999999994</v>
      </c>
      <c r="J565" s="109">
        <v>0</v>
      </c>
      <c r="K565" s="73">
        <f t="shared" si="9"/>
        <v>0</v>
      </c>
      <c r="L565" s="167"/>
      <c r="M565" s="176"/>
      <c r="N565" s="25"/>
      <c r="O565" s="25"/>
      <c r="P565" s="25"/>
      <c r="Q565" s="25"/>
      <c r="R565" s="25"/>
      <c r="S565" s="25"/>
      <c r="T565" s="25"/>
      <c r="U565" s="25"/>
      <c r="V565" s="25"/>
    </row>
    <row r="566" spans="1:22" s="24" customFormat="1" ht="24.75" customHeight="1" outlineLevel="1" x14ac:dyDescent="0.2">
      <c r="A566" s="197" t="s">
        <v>507</v>
      </c>
      <c r="B566" s="165" t="s">
        <v>577</v>
      </c>
      <c r="C566" s="165" t="s">
        <v>576</v>
      </c>
      <c r="D566" s="168">
        <v>43831</v>
      </c>
      <c r="E566" s="168">
        <v>44196</v>
      </c>
      <c r="F566" s="168">
        <v>43831</v>
      </c>
      <c r="G566" s="171"/>
      <c r="H566" s="74" t="s">
        <v>15</v>
      </c>
      <c r="I566" s="38">
        <v>4621.6909999999998</v>
      </c>
      <c r="J566" s="109">
        <v>1182.2829999999999</v>
      </c>
      <c r="K566" s="73">
        <f t="shared" si="9"/>
        <v>25.581177971439455</v>
      </c>
      <c r="L566" s="165" t="s">
        <v>1017</v>
      </c>
      <c r="M566" s="174" t="s">
        <v>856</v>
      </c>
      <c r="N566" s="25"/>
      <c r="O566" s="25"/>
      <c r="P566" s="25"/>
      <c r="Q566" s="25"/>
      <c r="R566" s="25"/>
      <c r="S566" s="25"/>
      <c r="T566" s="25"/>
      <c r="U566" s="25"/>
      <c r="V566" s="25"/>
    </row>
    <row r="567" spans="1:22" s="24" customFormat="1" ht="24.75" customHeight="1" outlineLevel="1" x14ac:dyDescent="0.2">
      <c r="A567" s="198"/>
      <c r="B567" s="166"/>
      <c r="C567" s="166"/>
      <c r="D567" s="169"/>
      <c r="E567" s="169"/>
      <c r="F567" s="169"/>
      <c r="G567" s="172"/>
      <c r="H567" s="74" t="s">
        <v>7</v>
      </c>
      <c r="I567" s="38">
        <v>4575.4740000000002</v>
      </c>
      <c r="J567" s="109">
        <v>1170.46</v>
      </c>
      <c r="K567" s="73">
        <f t="shared" si="9"/>
        <v>25.581174759161563</v>
      </c>
      <c r="L567" s="166"/>
      <c r="M567" s="175"/>
      <c r="N567" s="25"/>
      <c r="O567" s="25"/>
      <c r="P567" s="25"/>
      <c r="Q567" s="25"/>
      <c r="R567" s="25"/>
      <c r="S567" s="25"/>
      <c r="T567" s="25"/>
      <c r="U567" s="25"/>
      <c r="V567" s="25"/>
    </row>
    <row r="568" spans="1:22" s="24" customFormat="1" ht="69.75" customHeight="1" outlineLevel="1" x14ac:dyDescent="0.2">
      <c r="A568" s="199"/>
      <c r="B568" s="167"/>
      <c r="C568" s="167"/>
      <c r="D568" s="170"/>
      <c r="E568" s="170"/>
      <c r="F568" s="170"/>
      <c r="G568" s="173"/>
      <c r="H568" s="74" t="s">
        <v>6</v>
      </c>
      <c r="I568" s="38">
        <v>46.216999999999999</v>
      </c>
      <c r="J568" s="109">
        <v>11.823</v>
      </c>
      <c r="K568" s="73">
        <f t="shared" si="9"/>
        <v>25.581495986325383</v>
      </c>
      <c r="L568" s="167"/>
      <c r="M568" s="176"/>
      <c r="N568" s="25"/>
      <c r="O568" s="25"/>
      <c r="P568" s="25"/>
      <c r="Q568" s="25"/>
      <c r="R568" s="25"/>
      <c r="S568" s="25"/>
      <c r="T568" s="25"/>
      <c r="U568" s="25"/>
      <c r="V568" s="25"/>
    </row>
    <row r="569" spans="1:22" s="24" customFormat="1" ht="24.75" customHeight="1" outlineLevel="1" x14ac:dyDescent="0.2">
      <c r="A569" s="197" t="s">
        <v>508</v>
      </c>
      <c r="B569" s="165" t="s">
        <v>578</v>
      </c>
      <c r="C569" s="165" t="s">
        <v>576</v>
      </c>
      <c r="D569" s="168">
        <v>43831</v>
      </c>
      <c r="E569" s="168">
        <v>44196</v>
      </c>
      <c r="F569" s="168"/>
      <c r="G569" s="171"/>
      <c r="H569" s="74" t="s">
        <v>15</v>
      </c>
      <c r="I569" s="38">
        <v>214.70099999999999</v>
      </c>
      <c r="J569" s="109">
        <v>0</v>
      </c>
      <c r="K569" s="73">
        <v>0</v>
      </c>
      <c r="L569" s="165" t="s">
        <v>1018</v>
      </c>
      <c r="M569" s="174" t="s">
        <v>856</v>
      </c>
      <c r="N569" s="25"/>
      <c r="O569" s="25"/>
      <c r="P569" s="25"/>
      <c r="Q569" s="25"/>
      <c r="R569" s="25"/>
      <c r="S569" s="25"/>
      <c r="T569" s="25"/>
      <c r="U569" s="25"/>
      <c r="V569" s="25"/>
    </row>
    <row r="570" spans="1:22" s="24" customFormat="1" ht="24.75" customHeight="1" outlineLevel="1" x14ac:dyDescent="0.2">
      <c r="A570" s="198"/>
      <c r="B570" s="166"/>
      <c r="C570" s="166"/>
      <c r="D570" s="169"/>
      <c r="E570" s="169"/>
      <c r="F570" s="169"/>
      <c r="G570" s="172"/>
      <c r="H570" s="74" t="s">
        <v>7</v>
      </c>
      <c r="I570" s="38">
        <v>214.70099999999999</v>
      </c>
      <c r="J570" s="109">
        <v>0</v>
      </c>
      <c r="K570" s="73">
        <v>0</v>
      </c>
      <c r="L570" s="166"/>
      <c r="M570" s="175"/>
      <c r="N570" s="25"/>
      <c r="O570" s="25"/>
      <c r="P570" s="25"/>
      <c r="Q570" s="25"/>
      <c r="R570" s="25"/>
      <c r="S570" s="25"/>
      <c r="T570" s="25"/>
      <c r="U570" s="25"/>
      <c r="V570" s="25"/>
    </row>
    <row r="571" spans="1:22" s="24" customFormat="1" ht="30.75" customHeight="1" outlineLevel="1" x14ac:dyDescent="0.2">
      <c r="A571" s="199"/>
      <c r="B571" s="167"/>
      <c r="C571" s="167"/>
      <c r="D571" s="170"/>
      <c r="E571" s="170"/>
      <c r="F571" s="170"/>
      <c r="G571" s="173"/>
      <c r="H571" s="74" t="s">
        <v>6</v>
      </c>
      <c r="I571" s="38">
        <v>0</v>
      </c>
      <c r="J571" s="109">
        <v>0</v>
      </c>
      <c r="K571" s="73">
        <v>0</v>
      </c>
      <c r="L571" s="167"/>
      <c r="M571" s="176"/>
      <c r="N571" s="25"/>
      <c r="O571" s="25"/>
      <c r="P571" s="25"/>
      <c r="Q571" s="25"/>
      <c r="R571" s="25"/>
      <c r="S571" s="25"/>
      <c r="T571" s="25"/>
      <c r="U571" s="25"/>
      <c r="V571" s="25"/>
    </row>
    <row r="572" spans="1:22" s="24" customFormat="1" ht="78" customHeight="1" outlineLevel="1" x14ac:dyDescent="0.2">
      <c r="A572" s="32" t="s">
        <v>103</v>
      </c>
      <c r="B572" s="74" t="s">
        <v>105</v>
      </c>
      <c r="C572" s="51" t="s">
        <v>167</v>
      </c>
      <c r="D572" s="76">
        <v>43831</v>
      </c>
      <c r="E572" s="76">
        <v>44196</v>
      </c>
      <c r="F572" s="76">
        <v>43831</v>
      </c>
      <c r="G572" s="76">
        <v>44196</v>
      </c>
      <c r="H572" s="75" t="s">
        <v>7</v>
      </c>
      <c r="I572" s="39">
        <f>I573+I574+I575+I576</f>
        <v>207984.94999999998</v>
      </c>
      <c r="J572" s="39">
        <v>203394.13657</v>
      </c>
      <c r="K572" s="73">
        <f t="shared" si="2"/>
        <v>97.79271844909934</v>
      </c>
      <c r="L572" s="74"/>
      <c r="M572" s="125"/>
      <c r="N572" s="25"/>
      <c r="O572" s="25"/>
      <c r="P572" s="25"/>
      <c r="Q572" s="25"/>
      <c r="R572" s="25"/>
      <c r="S572" s="25"/>
      <c r="T572" s="25"/>
      <c r="U572" s="25"/>
      <c r="V572" s="25"/>
    </row>
    <row r="573" spans="1:22" s="24" customFormat="1" ht="90.75" customHeight="1" outlineLevel="1" x14ac:dyDescent="0.2">
      <c r="A573" s="32" t="s">
        <v>107</v>
      </c>
      <c r="B573" s="74" t="s">
        <v>168</v>
      </c>
      <c r="C573" s="52" t="s">
        <v>169</v>
      </c>
      <c r="D573" s="76">
        <v>43831</v>
      </c>
      <c r="E573" s="76">
        <v>44196</v>
      </c>
      <c r="F573" s="76">
        <v>43831</v>
      </c>
      <c r="G573" s="76">
        <v>44196</v>
      </c>
      <c r="H573" s="75" t="s">
        <v>7</v>
      </c>
      <c r="I573" s="73">
        <v>170266.4</v>
      </c>
      <c r="J573" s="35">
        <v>169414.97845</v>
      </c>
      <c r="K573" s="73">
        <f t="shared" si="2"/>
        <v>99.499947405947381</v>
      </c>
      <c r="L573" s="74" t="s">
        <v>1019</v>
      </c>
      <c r="M573" s="125" t="s">
        <v>815</v>
      </c>
      <c r="N573" s="25"/>
      <c r="O573" s="25"/>
      <c r="P573" s="25"/>
      <c r="Q573" s="25"/>
      <c r="R573" s="25"/>
      <c r="S573" s="25"/>
      <c r="T573" s="25"/>
      <c r="U573" s="25"/>
      <c r="V573" s="25"/>
    </row>
    <row r="574" spans="1:22" s="24" customFormat="1" ht="93" customHeight="1" outlineLevel="1" x14ac:dyDescent="0.2">
      <c r="A574" s="32" t="s">
        <v>108</v>
      </c>
      <c r="B574" s="69" t="s">
        <v>106</v>
      </c>
      <c r="C574" s="52" t="s">
        <v>170</v>
      </c>
      <c r="D574" s="76">
        <v>43831</v>
      </c>
      <c r="E574" s="76">
        <v>44196</v>
      </c>
      <c r="F574" s="76">
        <v>43831</v>
      </c>
      <c r="G574" s="76">
        <v>44196</v>
      </c>
      <c r="H574" s="75" t="s">
        <v>7</v>
      </c>
      <c r="I574" s="34">
        <v>23218.55</v>
      </c>
      <c r="J574" s="35">
        <f>19479.15812</f>
        <v>19479.15812</v>
      </c>
      <c r="K574" s="73">
        <f t="shared" si="2"/>
        <v>83.8948087628211</v>
      </c>
      <c r="L574" s="74" t="s">
        <v>1020</v>
      </c>
      <c r="M574" s="125" t="s">
        <v>815</v>
      </c>
      <c r="N574" s="25"/>
      <c r="O574" s="25"/>
      <c r="P574" s="25"/>
      <c r="Q574" s="25"/>
      <c r="R574" s="25"/>
      <c r="S574" s="25"/>
      <c r="T574" s="25"/>
      <c r="U574" s="25"/>
      <c r="V574" s="25"/>
    </row>
    <row r="575" spans="1:22" s="24" customFormat="1" ht="93" customHeight="1" outlineLevel="1" x14ac:dyDescent="0.2">
      <c r="A575" s="32" t="s">
        <v>171</v>
      </c>
      <c r="B575" s="69" t="s">
        <v>172</v>
      </c>
      <c r="C575" s="50" t="s">
        <v>173</v>
      </c>
      <c r="D575" s="76">
        <v>43831</v>
      </c>
      <c r="E575" s="76">
        <v>44196</v>
      </c>
      <c r="F575" s="76">
        <v>43831</v>
      </c>
      <c r="G575" s="76">
        <v>44196</v>
      </c>
      <c r="H575" s="75" t="s">
        <v>7</v>
      </c>
      <c r="I575" s="34">
        <v>10000</v>
      </c>
      <c r="J575" s="35">
        <v>10000</v>
      </c>
      <c r="K575" s="73">
        <f t="shared" si="2"/>
        <v>100</v>
      </c>
      <c r="L575" s="74" t="s">
        <v>1021</v>
      </c>
      <c r="M575" s="125" t="s">
        <v>815</v>
      </c>
      <c r="N575" s="25"/>
      <c r="O575" s="25"/>
      <c r="P575" s="25"/>
      <c r="Q575" s="25"/>
      <c r="R575" s="25"/>
      <c r="S575" s="25"/>
      <c r="T575" s="25"/>
      <c r="U575" s="25"/>
      <c r="V575" s="25"/>
    </row>
    <row r="576" spans="1:22" s="24" customFormat="1" ht="93" customHeight="1" outlineLevel="1" x14ac:dyDescent="0.2">
      <c r="A576" s="32" t="s">
        <v>174</v>
      </c>
      <c r="B576" s="69" t="s">
        <v>175</v>
      </c>
      <c r="C576" s="50" t="s">
        <v>176</v>
      </c>
      <c r="D576" s="76">
        <v>43831</v>
      </c>
      <c r="E576" s="76">
        <v>44196</v>
      </c>
      <c r="F576" s="76">
        <v>43831</v>
      </c>
      <c r="G576" s="76">
        <v>44196</v>
      </c>
      <c r="H576" s="75" t="s">
        <v>7</v>
      </c>
      <c r="I576" s="34">
        <v>4500</v>
      </c>
      <c r="J576" s="35">
        <v>4500</v>
      </c>
      <c r="K576" s="73">
        <f t="shared" si="2"/>
        <v>100</v>
      </c>
      <c r="L576" s="74" t="s">
        <v>1022</v>
      </c>
      <c r="M576" s="125" t="s">
        <v>815</v>
      </c>
      <c r="N576" s="25"/>
      <c r="O576" s="25"/>
      <c r="P576" s="25"/>
      <c r="Q576" s="25"/>
      <c r="R576" s="25"/>
      <c r="S576" s="25"/>
      <c r="T576" s="25"/>
      <c r="U576" s="25"/>
      <c r="V576" s="25"/>
    </row>
    <row r="577" spans="1:22" s="24" customFormat="1" ht="93" customHeight="1" outlineLevel="1" x14ac:dyDescent="0.2">
      <c r="A577" s="32" t="s">
        <v>111</v>
      </c>
      <c r="B577" s="69" t="s">
        <v>177</v>
      </c>
      <c r="C577" s="50" t="s">
        <v>178</v>
      </c>
      <c r="D577" s="76">
        <v>44098</v>
      </c>
      <c r="E577" s="76">
        <v>44196</v>
      </c>
      <c r="F577" s="76">
        <v>44098</v>
      </c>
      <c r="G577" s="76">
        <v>44196</v>
      </c>
      <c r="H577" s="75" t="s">
        <v>7</v>
      </c>
      <c r="I577" s="34">
        <v>55000</v>
      </c>
      <c r="J577" s="35">
        <v>40091.925389999997</v>
      </c>
      <c r="K577" s="73">
        <f t="shared" si="2"/>
        <v>72.894409799999991</v>
      </c>
      <c r="L577" s="74" t="s">
        <v>1023</v>
      </c>
      <c r="M577" s="125" t="s">
        <v>815</v>
      </c>
      <c r="N577" s="25"/>
      <c r="O577" s="25"/>
      <c r="P577" s="25"/>
      <c r="Q577" s="25"/>
      <c r="R577" s="25"/>
      <c r="S577" s="25"/>
      <c r="T577" s="25"/>
      <c r="U577" s="25"/>
      <c r="V577" s="25"/>
    </row>
    <row r="578" spans="1:22" s="24" customFormat="1" ht="157.5" customHeight="1" outlineLevel="1" x14ac:dyDescent="0.2">
      <c r="A578" s="32" t="s">
        <v>112</v>
      </c>
      <c r="B578" s="69" t="s">
        <v>791</v>
      </c>
      <c r="C578" s="50" t="s">
        <v>178</v>
      </c>
      <c r="D578" s="76">
        <v>44098</v>
      </c>
      <c r="E578" s="76">
        <v>44196</v>
      </c>
      <c r="F578" s="76">
        <v>44098</v>
      </c>
      <c r="G578" s="76">
        <v>44196</v>
      </c>
      <c r="H578" s="75" t="s">
        <v>18</v>
      </c>
      <c r="I578" s="34">
        <v>41827.879999999997</v>
      </c>
      <c r="J578" s="35">
        <v>41827.877520000002</v>
      </c>
      <c r="K578" s="73">
        <f t="shared" si="2"/>
        <v>99.999994070940261</v>
      </c>
      <c r="L578" s="74" t="s">
        <v>792</v>
      </c>
      <c r="M578" s="125" t="s">
        <v>815</v>
      </c>
      <c r="N578" s="25"/>
      <c r="O578" s="25"/>
      <c r="P578" s="25"/>
      <c r="Q578" s="25"/>
      <c r="R578" s="25"/>
      <c r="S578" s="25"/>
      <c r="T578" s="25"/>
      <c r="U578" s="25"/>
      <c r="V578" s="25"/>
    </row>
    <row r="579" spans="1:22" s="24" customFormat="1" ht="179.25" customHeight="1" outlineLevel="1" x14ac:dyDescent="0.2">
      <c r="A579" s="32" t="s">
        <v>113</v>
      </c>
      <c r="B579" s="74" t="s">
        <v>109</v>
      </c>
      <c r="C579" s="50" t="s">
        <v>803</v>
      </c>
      <c r="D579" s="76">
        <v>43831</v>
      </c>
      <c r="E579" s="76">
        <v>44196</v>
      </c>
      <c r="F579" s="76">
        <v>43831</v>
      </c>
      <c r="G579" s="76">
        <v>44196</v>
      </c>
      <c r="H579" s="75" t="s">
        <v>7</v>
      </c>
      <c r="I579" s="94">
        <v>87769.2</v>
      </c>
      <c r="J579" s="104">
        <v>79189.235050000003</v>
      </c>
      <c r="K579" s="73">
        <f t="shared" si="2"/>
        <v>90.224401099702405</v>
      </c>
      <c r="L579" s="74" t="s">
        <v>70</v>
      </c>
      <c r="M579" s="125" t="s">
        <v>815</v>
      </c>
      <c r="N579" s="25"/>
      <c r="O579" s="25"/>
      <c r="P579" s="25"/>
      <c r="Q579" s="25"/>
      <c r="R579" s="25"/>
      <c r="S579" s="25"/>
      <c r="T579" s="25"/>
      <c r="U579" s="25"/>
      <c r="V579" s="25"/>
    </row>
    <row r="580" spans="1:22" s="24" customFormat="1" ht="215.25" customHeight="1" outlineLevel="1" x14ac:dyDescent="0.2">
      <c r="A580" s="32" t="s">
        <v>180</v>
      </c>
      <c r="B580" s="74" t="s">
        <v>110</v>
      </c>
      <c r="C580" s="50" t="s">
        <v>804</v>
      </c>
      <c r="D580" s="76">
        <v>43831</v>
      </c>
      <c r="E580" s="76">
        <v>44196</v>
      </c>
      <c r="F580" s="76">
        <v>43831</v>
      </c>
      <c r="G580" s="76">
        <v>44196</v>
      </c>
      <c r="H580" s="75" t="s">
        <v>8</v>
      </c>
      <c r="I580" s="74" t="s">
        <v>20</v>
      </c>
      <c r="J580" s="35" t="s">
        <v>20</v>
      </c>
      <c r="K580" s="73" t="s">
        <v>20</v>
      </c>
      <c r="L580" s="74" t="s">
        <v>1024</v>
      </c>
      <c r="M580" s="125" t="s">
        <v>815</v>
      </c>
      <c r="N580" s="25"/>
      <c r="O580" s="25"/>
      <c r="P580" s="25"/>
      <c r="Q580" s="25"/>
      <c r="R580" s="25"/>
      <c r="S580" s="25"/>
      <c r="T580" s="25"/>
      <c r="U580" s="25"/>
      <c r="V580" s="25"/>
    </row>
    <row r="581" spans="1:22" s="24" customFormat="1" ht="130.5" customHeight="1" outlineLevel="1" x14ac:dyDescent="0.2">
      <c r="A581" s="77" t="s">
        <v>181</v>
      </c>
      <c r="B581" s="70" t="s">
        <v>133</v>
      </c>
      <c r="C581" s="74" t="s">
        <v>803</v>
      </c>
      <c r="D581" s="76">
        <v>43831</v>
      </c>
      <c r="E581" s="76">
        <v>44196</v>
      </c>
      <c r="F581" s="76">
        <v>43831</v>
      </c>
      <c r="G581" s="76">
        <v>44196</v>
      </c>
      <c r="H581" s="75" t="s">
        <v>7</v>
      </c>
      <c r="I581" s="74">
        <v>457.5</v>
      </c>
      <c r="J581" s="35">
        <v>457.41248000000002</v>
      </c>
      <c r="K581" s="73">
        <f t="shared" si="2"/>
        <v>99.980869945355195</v>
      </c>
      <c r="L581" s="74" t="s">
        <v>1025</v>
      </c>
      <c r="M581" s="128" t="s">
        <v>815</v>
      </c>
      <c r="N581" s="25"/>
      <c r="O581" s="25"/>
      <c r="P581" s="25"/>
      <c r="Q581" s="25"/>
      <c r="R581" s="25"/>
      <c r="S581" s="25"/>
      <c r="T581" s="25"/>
      <c r="U581" s="25"/>
      <c r="V581" s="25"/>
    </row>
    <row r="582" spans="1:22" s="24" customFormat="1" ht="130.5" customHeight="1" outlineLevel="1" x14ac:dyDescent="0.2">
      <c r="A582" s="32" t="s">
        <v>793</v>
      </c>
      <c r="B582" s="74" t="s">
        <v>182</v>
      </c>
      <c r="C582" s="50" t="s">
        <v>805</v>
      </c>
      <c r="D582" s="76">
        <v>43831</v>
      </c>
      <c r="E582" s="76">
        <v>44196</v>
      </c>
      <c r="F582" s="76">
        <v>43831</v>
      </c>
      <c r="G582" s="76">
        <v>44196</v>
      </c>
      <c r="H582" s="75" t="s">
        <v>7</v>
      </c>
      <c r="I582" s="74">
        <v>9028.9</v>
      </c>
      <c r="J582" s="35">
        <v>9028.8057900000003</v>
      </c>
      <c r="K582" s="73">
        <f t="shared" si="2"/>
        <v>99.998956572782959</v>
      </c>
      <c r="L582" s="69" t="s">
        <v>211</v>
      </c>
      <c r="M582" s="128" t="s">
        <v>815</v>
      </c>
      <c r="N582" s="25"/>
      <c r="O582" s="25"/>
      <c r="P582" s="25"/>
      <c r="Q582" s="25"/>
      <c r="R582" s="25"/>
      <c r="S582" s="25"/>
      <c r="T582" s="25"/>
      <c r="U582" s="25"/>
      <c r="V582" s="25"/>
    </row>
    <row r="583" spans="1:22" s="24" customFormat="1" ht="249" customHeight="1" outlineLevel="1" x14ac:dyDescent="0.2">
      <c r="A583" s="32" t="s">
        <v>118</v>
      </c>
      <c r="B583" s="74" t="s">
        <v>114</v>
      </c>
      <c r="C583" s="50" t="s">
        <v>806</v>
      </c>
      <c r="D583" s="112">
        <v>43831</v>
      </c>
      <c r="E583" s="112">
        <v>44196</v>
      </c>
      <c r="F583" s="112">
        <v>43831</v>
      </c>
      <c r="G583" s="110">
        <v>44196</v>
      </c>
      <c r="H583" s="75" t="s">
        <v>8</v>
      </c>
      <c r="I583" s="74" t="s">
        <v>20</v>
      </c>
      <c r="J583" s="35"/>
      <c r="K583" s="73"/>
      <c r="L583" s="69"/>
      <c r="M583" s="128"/>
      <c r="N583" s="25"/>
      <c r="O583" s="25"/>
      <c r="P583" s="25"/>
      <c r="Q583" s="25"/>
      <c r="R583" s="25"/>
      <c r="S583" s="25"/>
      <c r="T583" s="25"/>
      <c r="U583" s="25"/>
      <c r="V583" s="25"/>
    </row>
    <row r="584" spans="1:22" s="24" customFormat="1" ht="252.75" customHeight="1" outlineLevel="1" x14ac:dyDescent="0.2">
      <c r="A584" s="32" t="s">
        <v>58</v>
      </c>
      <c r="B584" s="74" t="s">
        <v>115</v>
      </c>
      <c r="C584" s="50" t="s">
        <v>806</v>
      </c>
      <c r="D584" s="76">
        <v>43831</v>
      </c>
      <c r="E584" s="76">
        <v>44196</v>
      </c>
      <c r="F584" s="76">
        <v>43831</v>
      </c>
      <c r="G584" s="68">
        <v>44196</v>
      </c>
      <c r="H584" s="75" t="s">
        <v>8</v>
      </c>
      <c r="I584" s="74" t="s">
        <v>20</v>
      </c>
      <c r="J584" s="74" t="s">
        <v>20</v>
      </c>
      <c r="K584" s="74" t="s">
        <v>20</v>
      </c>
      <c r="L584" s="69" t="s">
        <v>862</v>
      </c>
      <c r="M584" s="128" t="s">
        <v>815</v>
      </c>
      <c r="N584" s="25"/>
      <c r="O584" s="25"/>
      <c r="P584" s="25"/>
      <c r="Q584" s="25"/>
      <c r="R584" s="25"/>
      <c r="S584" s="25"/>
      <c r="T584" s="25"/>
      <c r="U584" s="25"/>
      <c r="V584" s="25"/>
    </row>
    <row r="585" spans="1:22" s="24" customFormat="1" ht="248.25" customHeight="1" outlineLevel="1" x14ac:dyDescent="0.2">
      <c r="A585" s="32" t="s">
        <v>63</v>
      </c>
      <c r="B585" s="74" t="s">
        <v>116</v>
      </c>
      <c r="C585" s="50" t="s">
        <v>806</v>
      </c>
      <c r="D585" s="112">
        <v>43831</v>
      </c>
      <c r="E585" s="112">
        <v>44196</v>
      </c>
      <c r="F585" s="112">
        <v>43831</v>
      </c>
      <c r="G585" s="110">
        <v>44196</v>
      </c>
      <c r="H585" s="75" t="s">
        <v>8</v>
      </c>
      <c r="I585" s="74" t="s">
        <v>20</v>
      </c>
      <c r="J585" s="74" t="s">
        <v>20</v>
      </c>
      <c r="K585" s="74" t="s">
        <v>20</v>
      </c>
      <c r="L585" s="69" t="s">
        <v>863</v>
      </c>
      <c r="M585" s="128" t="s">
        <v>815</v>
      </c>
      <c r="N585" s="25"/>
      <c r="O585" s="25"/>
      <c r="P585" s="25"/>
      <c r="Q585" s="25"/>
      <c r="R585" s="25"/>
      <c r="S585" s="25"/>
      <c r="T585" s="25"/>
      <c r="U585" s="25"/>
      <c r="V585" s="25"/>
    </row>
    <row r="586" spans="1:22" s="24" customFormat="1" ht="255.75" customHeight="1" outlineLevel="1" x14ac:dyDescent="0.2">
      <c r="A586" s="32" t="s">
        <v>65</v>
      </c>
      <c r="B586" s="74" t="s">
        <v>117</v>
      </c>
      <c r="C586" s="50" t="s">
        <v>806</v>
      </c>
      <c r="D586" s="112">
        <v>43831</v>
      </c>
      <c r="E586" s="112">
        <v>44196</v>
      </c>
      <c r="F586" s="112">
        <v>43831</v>
      </c>
      <c r="G586" s="110">
        <v>44196</v>
      </c>
      <c r="H586" s="75" t="s">
        <v>8</v>
      </c>
      <c r="I586" s="74" t="s">
        <v>20</v>
      </c>
      <c r="J586" s="74" t="s">
        <v>20</v>
      </c>
      <c r="K586" s="74" t="s">
        <v>20</v>
      </c>
      <c r="L586" s="69" t="s">
        <v>134</v>
      </c>
      <c r="M586" s="128" t="s">
        <v>815</v>
      </c>
      <c r="N586" s="25"/>
      <c r="O586" s="25"/>
      <c r="P586" s="25"/>
      <c r="Q586" s="25"/>
      <c r="R586" s="25"/>
      <c r="S586" s="25"/>
      <c r="T586" s="25"/>
      <c r="U586" s="25"/>
      <c r="V586" s="25"/>
    </row>
    <row r="587" spans="1:22" s="21" customFormat="1" ht="29.45" customHeight="1" x14ac:dyDescent="0.2">
      <c r="A587" s="212" t="s">
        <v>69</v>
      </c>
      <c r="B587" s="191" t="s">
        <v>119</v>
      </c>
      <c r="C587" s="165" t="s">
        <v>794</v>
      </c>
      <c r="D587" s="171">
        <v>43831</v>
      </c>
      <c r="E587" s="171">
        <v>44196</v>
      </c>
      <c r="F587" s="171">
        <v>43831</v>
      </c>
      <c r="G587" s="171">
        <v>44196</v>
      </c>
      <c r="H587" s="74" t="s">
        <v>5</v>
      </c>
      <c r="I587" s="37">
        <f>I588+I589+I590</f>
        <v>3231311.6900000004</v>
      </c>
      <c r="J587" s="37">
        <f>J588+J589+J590</f>
        <v>3152627.3383199996</v>
      </c>
      <c r="K587" s="73">
        <f t="shared" ref="K587:K761" si="10">J587/I587*100</f>
        <v>97.56494082810066</v>
      </c>
      <c r="L587" s="177"/>
      <c r="M587" s="193"/>
      <c r="N587" s="23"/>
      <c r="O587" s="23"/>
      <c r="P587" s="22"/>
      <c r="Q587" s="22"/>
      <c r="R587" s="22"/>
      <c r="S587" s="22"/>
      <c r="T587" s="22"/>
      <c r="U587" s="22"/>
      <c r="V587" s="22"/>
    </row>
    <row r="588" spans="1:22" s="21" customFormat="1" ht="30" customHeight="1" x14ac:dyDescent="0.2">
      <c r="A588" s="212"/>
      <c r="B588" s="191"/>
      <c r="C588" s="166"/>
      <c r="D588" s="172"/>
      <c r="E588" s="172"/>
      <c r="F588" s="172"/>
      <c r="G588" s="172"/>
      <c r="H588" s="74" t="s">
        <v>18</v>
      </c>
      <c r="I588" s="73">
        <f>I592+I757</f>
        <v>1377732.51</v>
      </c>
      <c r="J588" s="121">
        <f>J592+J757</f>
        <v>1377543.9442799999</v>
      </c>
      <c r="K588" s="73">
        <f t="shared" si="10"/>
        <v>99.986313328702678</v>
      </c>
      <c r="L588" s="192"/>
      <c r="M588" s="194"/>
      <c r="N588" s="23"/>
      <c r="O588" s="23"/>
      <c r="P588" s="22"/>
      <c r="Q588" s="22"/>
      <c r="R588" s="22"/>
      <c r="S588" s="22"/>
      <c r="T588" s="22"/>
      <c r="U588" s="22"/>
      <c r="V588" s="22"/>
    </row>
    <row r="589" spans="1:22" s="21" customFormat="1" ht="30" customHeight="1" x14ac:dyDescent="0.2">
      <c r="A589" s="212"/>
      <c r="B589" s="191"/>
      <c r="C589" s="166"/>
      <c r="D589" s="172"/>
      <c r="E589" s="172"/>
      <c r="F589" s="172"/>
      <c r="G589" s="172"/>
      <c r="H589" s="74" t="s">
        <v>7</v>
      </c>
      <c r="I589" s="73">
        <f>I591+I593+I758</f>
        <v>1750502.1</v>
      </c>
      <c r="J589" s="121">
        <f>J591+J593+J758</f>
        <v>1674527.8702799999</v>
      </c>
      <c r="K589" s="73">
        <f t="shared" si="10"/>
        <v>95.659860692540718</v>
      </c>
      <c r="L589" s="192"/>
      <c r="M589" s="194"/>
      <c r="N589" s="23"/>
      <c r="O589" s="23"/>
      <c r="P589" s="22"/>
      <c r="Q589" s="22"/>
      <c r="R589" s="22"/>
      <c r="S589" s="22"/>
      <c r="T589" s="22"/>
      <c r="U589" s="22"/>
      <c r="V589" s="22"/>
    </row>
    <row r="590" spans="1:22" s="21" customFormat="1" ht="54.75" customHeight="1" x14ac:dyDescent="0.2">
      <c r="A590" s="212"/>
      <c r="B590" s="191"/>
      <c r="C590" s="166"/>
      <c r="D590" s="173"/>
      <c r="E590" s="173"/>
      <c r="F590" s="173"/>
      <c r="G590" s="173"/>
      <c r="H590" s="80" t="s">
        <v>6</v>
      </c>
      <c r="I590" s="73">
        <f>I597</f>
        <v>103077.08</v>
      </c>
      <c r="J590" s="73">
        <f>J597</f>
        <v>100555.52376</v>
      </c>
      <c r="K590" s="73">
        <f t="shared" si="10"/>
        <v>97.553717819713157</v>
      </c>
      <c r="L590" s="178"/>
      <c r="M590" s="195"/>
      <c r="N590" s="23"/>
      <c r="O590" s="23"/>
      <c r="P590" s="22"/>
      <c r="Q590" s="22"/>
      <c r="R590" s="22"/>
      <c r="S590" s="22"/>
      <c r="T590" s="22"/>
      <c r="U590" s="22"/>
      <c r="V590" s="22"/>
    </row>
    <row r="591" spans="1:22" s="21" customFormat="1" ht="117.75" customHeight="1" x14ac:dyDescent="0.2">
      <c r="A591" s="95" t="s">
        <v>120</v>
      </c>
      <c r="B591" s="74" t="s">
        <v>183</v>
      </c>
      <c r="C591" s="52" t="s">
        <v>795</v>
      </c>
      <c r="D591" s="76">
        <v>43831</v>
      </c>
      <c r="E591" s="76">
        <v>44196</v>
      </c>
      <c r="F591" s="76">
        <v>43831</v>
      </c>
      <c r="G591" s="76">
        <v>44196</v>
      </c>
      <c r="H591" s="74" t="s">
        <v>7</v>
      </c>
      <c r="I591" s="73">
        <v>80000</v>
      </c>
      <c r="J591" s="81">
        <v>78995.067360000001</v>
      </c>
      <c r="K591" s="73">
        <f t="shared" si="10"/>
        <v>98.743834200000009</v>
      </c>
      <c r="L591" s="74" t="s">
        <v>1115</v>
      </c>
      <c r="M591" s="128" t="s">
        <v>815</v>
      </c>
      <c r="N591" s="23"/>
      <c r="O591" s="23"/>
      <c r="P591" s="22"/>
      <c r="Q591" s="22"/>
      <c r="R591" s="22"/>
      <c r="S591" s="22"/>
      <c r="T591" s="22"/>
      <c r="U591" s="22"/>
      <c r="V591" s="22"/>
    </row>
    <row r="592" spans="1:22" s="21" customFormat="1" ht="30" customHeight="1" x14ac:dyDescent="0.2">
      <c r="A592" s="196" t="s">
        <v>121</v>
      </c>
      <c r="B592" s="191" t="s">
        <v>184</v>
      </c>
      <c r="C592" s="165" t="s">
        <v>579</v>
      </c>
      <c r="D592" s="168">
        <v>43831</v>
      </c>
      <c r="E592" s="168">
        <v>44196</v>
      </c>
      <c r="F592" s="168">
        <v>43831</v>
      </c>
      <c r="G592" s="171">
        <v>44196</v>
      </c>
      <c r="H592" s="74" t="s">
        <v>18</v>
      </c>
      <c r="I592" s="73">
        <f>I595</f>
        <v>1037609.72</v>
      </c>
      <c r="J592" s="73">
        <f>J595</f>
        <v>1037609.713</v>
      </c>
      <c r="K592" s="73">
        <f t="shared" si="10"/>
        <v>99.999999325372542</v>
      </c>
      <c r="L592" s="229"/>
      <c r="M592" s="188"/>
      <c r="N592" s="23"/>
      <c r="O592" s="23"/>
      <c r="P592" s="22"/>
      <c r="Q592" s="22"/>
      <c r="R592" s="22"/>
      <c r="S592" s="22"/>
      <c r="T592" s="22"/>
      <c r="U592" s="22"/>
      <c r="V592" s="22"/>
    </row>
    <row r="593" spans="1:22" s="21" customFormat="1" ht="30" customHeight="1" x14ac:dyDescent="0.2">
      <c r="A593" s="196"/>
      <c r="B593" s="191"/>
      <c r="C593" s="166"/>
      <c r="D593" s="169"/>
      <c r="E593" s="169"/>
      <c r="F593" s="169"/>
      <c r="G593" s="172"/>
      <c r="H593" s="74" t="s">
        <v>7</v>
      </c>
      <c r="I593" s="73">
        <v>606102.6</v>
      </c>
      <c r="J593" s="73">
        <v>533995.58840000001</v>
      </c>
      <c r="K593" s="73">
        <f t="shared" si="10"/>
        <v>88.103167417529647</v>
      </c>
      <c r="L593" s="191"/>
      <c r="M593" s="189"/>
      <c r="N593" s="23"/>
      <c r="O593" s="23"/>
      <c r="P593" s="22"/>
      <c r="Q593" s="22"/>
      <c r="R593" s="22"/>
      <c r="S593" s="22"/>
      <c r="T593" s="22"/>
      <c r="U593" s="22"/>
      <c r="V593" s="22"/>
    </row>
    <row r="594" spans="1:22" s="21" customFormat="1" ht="29.45" customHeight="1" x14ac:dyDescent="0.2">
      <c r="A594" s="196"/>
      <c r="B594" s="191"/>
      <c r="C594" s="167"/>
      <c r="D594" s="170"/>
      <c r="E594" s="170"/>
      <c r="F594" s="170"/>
      <c r="G594" s="173"/>
      <c r="H594" s="80" t="s">
        <v>6</v>
      </c>
      <c r="I594" s="34">
        <f>I597</f>
        <v>103077.08</v>
      </c>
      <c r="J594" s="34">
        <f>J597</f>
        <v>100555.52376</v>
      </c>
      <c r="K594" s="73">
        <f t="shared" si="10"/>
        <v>97.553717819713157</v>
      </c>
      <c r="L594" s="191"/>
      <c r="M594" s="190"/>
      <c r="N594" s="23"/>
      <c r="O594" s="23"/>
      <c r="P594" s="22"/>
      <c r="Q594" s="22"/>
      <c r="R594" s="22"/>
      <c r="S594" s="22"/>
      <c r="T594" s="22"/>
      <c r="U594" s="22"/>
      <c r="V594" s="22"/>
    </row>
    <row r="595" spans="1:22" s="21" customFormat="1" ht="29.45" customHeight="1" x14ac:dyDescent="0.2">
      <c r="A595" s="185" t="s">
        <v>122</v>
      </c>
      <c r="B595" s="165" t="s">
        <v>185</v>
      </c>
      <c r="C595" s="165" t="s">
        <v>579</v>
      </c>
      <c r="D595" s="168">
        <v>43831</v>
      </c>
      <c r="E595" s="168">
        <v>44196</v>
      </c>
      <c r="F595" s="168">
        <v>43831</v>
      </c>
      <c r="G595" s="171">
        <v>44196</v>
      </c>
      <c r="H595" s="33" t="s">
        <v>18</v>
      </c>
      <c r="I595" s="96">
        <v>1037609.72</v>
      </c>
      <c r="J595" s="81">
        <f>697609.713+340000</f>
        <v>1037609.713</v>
      </c>
      <c r="K595" s="73">
        <f t="shared" si="10"/>
        <v>99.999999325372542</v>
      </c>
      <c r="L595" s="165"/>
      <c r="M595" s="174"/>
      <c r="N595" s="23"/>
      <c r="O595" s="23"/>
      <c r="P595" s="22"/>
      <c r="Q595" s="22"/>
      <c r="R595" s="22"/>
      <c r="S595" s="22"/>
      <c r="T595" s="22"/>
      <c r="U595" s="22"/>
      <c r="V595" s="22"/>
    </row>
    <row r="596" spans="1:22" s="21" customFormat="1" ht="29.45" customHeight="1" x14ac:dyDescent="0.2">
      <c r="A596" s="186"/>
      <c r="B596" s="166"/>
      <c r="C596" s="166"/>
      <c r="D596" s="169"/>
      <c r="E596" s="169"/>
      <c r="F596" s="169"/>
      <c r="G596" s="172"/>
      <c r="H596" s="33" t="s">
        <v>7</v>
      </c>
      <c r="I596" s="94">
        <f>I593-I755</f>
        <v>532554.51</v>
      </c>
      <c r="J596" s="35">
        <f>J593-J755</f>
        <v>490296.9044</v>
      </c>
      <c r="K596" s="73">
        <f t="shared" si="10"/>
        <v>92.065111682182547</v>
      </c>
      <c r="L596" s="166"/>
      <c r="M596" s="175"/>
      <c r="N596" s="23"/>
      <c r="O596" s="23"/>
      <c r="P596" s="22"/>
      <c r="Q596" s="22"/>
      <c r="R596" s="22"/>
      <c r="S596" s="22"/>
      <c r="T596" s="22"/>
      <c r="U596" s="22"/>
      <c r="V596" s="22"/>
    </row>
    <row r="597" spans="1:22" s="21" customFormat="1" ht="45.75" customHeight="1" x14ac:dyDescent="0.2">
      <c r="A597" s="187"/>
      <c r="B597" s="167"/>
      <c r="C597" s="167"/>
      <c r="D597" s="170"/>
      <c r="E597" s="170"/>
      <c r="F597" s="170"/>
      <c r="G597" s="173"/>
      <c r="H597" s="33" t="s">
        <v>6</v>
      </c>
      <c r="I597" s="94">
        <v>103077.08</v>
      </c>
      <c r="J597" s="35">
        <f>J608+J611+J616+J619+J627+J630+J645+J649+J653+J657+J660+J664+J673+J676+J681+J693+J696+J704+J734</f>
        <v>100555.52376</v>
      </c>
      <c r="K597" s="73">
        <f t="shared" si="10"/>
        <v>97.553717819713157</v>
      </c>
      <c r="L597" s="167"/>
      <c r="M597" s="176"/>
      <c r="N597" s="23"/>
      <c r="O597" s="23"/>
      <c r="P597" s="22"/>
      <c r="Q597" s="22"/>
      <c r="R597" s="22"/>
      <c r="S597" s="22"/>
      <c r="T597" s="22"/>
      <c r="U597" s="22"/>
      <c r="V597" s="22"/>
    </row>
    <row r="598" spans="1:22" s="21" customFormat="1" ht="41.25" customHeight="1" x14ac:dyDescent="0.2">
      <c r="A598" s="97" t="s">
        <v>581</v>
      </c>
      <c r="B598" s="71" t="s">
        <v>580</v>
      </c>
      <c r="C598" s="74"/>
      <c r="D598" s="68"/>
      <c r="E598" s="68"/>
      <c r="F598" s="68"/>
      <c r="G598" s="66"/>
      <c r="H598" s="81"/>
      <c r="I598" s="147"/>
      <c r="J598" s="105"/>
      <c r="K598" s="73"/>
      <c r="L598" s="71"/>
      <c r="M598" s="125"/>
      <c r="N598" s="23"/>
      <c r="O598" s="23"/>
      <c r="P598" s="22"/>
      <c r="Q598" s="22"/>
      <c r="R598" s="22"/>
      <c r="S598" s="22"/>
      <c r="T598" s="22"/>
      <c r="U598" s="22"/>
      <c r="V598" s="22"/>
    </row>
    <row r="599" spans="1:22" s="21" customFormat="1" ht="78.75" customHeight="1" x14ac:dyDescent="0.2">
      <c r="A599" s="97" t="s">
        <v>582</v>
      </c>
      <c r="B599" s="71" t="s">
        <v>583</v>
      </c>
      <c r="C599" s="74" t="s">
        <v>584</v>
      </c>
      <c r="D599" s="68">
        <v>43831</v>
      </c>
      <c r="E599" s="68">
        <v>44196</v>
      </c>
      <c r="F599" s="68">
        <v>43831</v>
      </c>
      <c r="G599" s="76">
        <v>44196</v>
      </c>
      <c r="H599" s="33" t="s">
        <v>18</v>
      </c>
      <c r="I599" s="148">
        <v>10633.15</v>
      </c>
      <c r="J599" s="103">
        <v>10633.15366</v>
      </c>
      <c r="K599" s="73">
        <f t="shared" si="10"/>
        <v>100.00003442065615</v>
      </c>
      <c r="L599" s="71" t="s">
        <v>899</v>
      </c>
      <c r="M599" s="125" t="s">
        <v>815</v>
      </c>
      <c r="N599" s="23"/>
      <c r="O599" s="23"/>
      <c r="P599" s="22"/>
      <c r="Q599" s="22"/>
      <c r="R599" s="22"/>
      <c r="S599" s="22"/>
      <c r="T599" s="22"/>
      <c r="U599" s="22"/>
      <c r="V599" s="22"/>
    </row>
    <row r="600" spans="1:22" s="21" customFormat="1" ht="76.5" x14ac:dyDescent="0.2">
      <c r="A600" s="142" t="s">
        <v>585</v>
      </c>
      <c r="B600" s="136" t="s">
        <v>586</v>
      </c>
      <c r="C600" s="136" t="s">
        <v>584</v>
      </c>
      <c r="D600" s="139">
        <v>43831</v>
      </c>
      <c r="E600" s="139">
        <v>44196</v>
      </c>
      <c r="F600" s="139">
        <v>43831</v>
      </c>
      <c r="G600" s="112">
        <v>44196</v>
      </c>
      <c r="H600" s="138" t="s">
        <v>18</v>
      </c>
      <c r="I600" s="148">
        <v>11096.11</v>
      </c>
      <c r="J600" s="103">
        <v>11096.107050000001</v>
      </c>
      <c r="K600" s="137">
        <f t="shared" si="10"/>
        <v>99.999973414106378</v>
      </c>
      <c r="L600" s="136" t="s">
        <v>1125</v>
      </c>
      <c r="M600" s="140" t="s">
        <v>815</v>
      </c>
      <c r="N600" s="23"/>
      <c r="O600" s="23"/>
      <c r="P600" s="22"/>
      <c r="Q600" s="22"/>
      <c r="R600" s="22"/>
      <c r="S600" s="22"/>
      <c r="T600" s="22"/>
      <c r="U600" s="22"/>
      <c r="V600" s="22"/>
    </row>
    <row r="601" spans="1:22" s="21" customFormat="1" ht="80.25" customHeight="1" x14ac:dyDescent="0.2">
      <c r="A601" s="97" t="s">
        <v>587</v>
      </c>
      <c r="B601" s="71" t="s">
        <v>588</v>
      </c>
      <c r="C601" s="134" t="s">
        <v>584</v>
      </c>
      <c r="D601" s="68">
        <v>43831</v>
      </c>
      <c r="E601" s="68">
        <v>44196</v>
      </c>
      <c r="F601" s="68">
        <v>43831</v>
      </c>
      <c r="G601" s="132">
        <v>44196</v>
      </c>
      <c r="H601" s="146" t="s">
        <v>18</v>
      </c>
      <c r="I601" s="148">
        <v>11064.1</v>
      </c>
      <c r="J601" s="150">
        <v>11064.097110000001</v>
      </c>
      <c r="K601" s="144">
        <f t="shared" si="10"/>
        <v>99.999973879484088</v>
      </c>
      <c r="L601" s="71" t="s">
        <v>1026</v>
      </c>
      <c r="M601" s="125" t="s">
        <v>815</v>
      </c>
      <c r="N601" s="23"/>
      <c r="O601" s="23"/>
      <c r="P601" s="22"/>
      <c r="Q601" s="22"/>
      <c r="R601" s="22"/>
      <c r="S601" s="22"/>
      <c r="T601" s="22"/>
      <c r="U601" s="22"/>
      <c r="V601" s="22"/>
    </row>
    <row r="602" spans="1:22" s="21" customFormat="1" ht="80.25" customHeight="1" x14ac:dyDescent="0.2">
      <c r="A602" s="97" t="s">
        <v>589</v>
      </c>
      <c r="B602" s="71" t="s">
        <v>593</v>
      </c>
      <c r="C602" s="74" t="s">
        <v>584</v>
      </c>
      <c r="D602" s="68">
        <v>43831</v>
      </c>
      <c r="E602" s="68">
        <v>44196</v>
      </c>
      <c r="F602" s="68">
        <v>43831</v>
      </c>
      <c r="G602" s="76">
        <v>44196</v>
      </c>
      <c r="H602" s="33" t="s">
        <v>18</v>
      </c>
      <c r="I602" s="148">
        <v>8114.56</v>
      </c>
      <c r="J602" s="103">
        <v>8114.5593200000003</v>
      </c>
      <c r="K602" s="73">
        <f t="shared" si="10"/>
        <v>99.999991620001566</v>
      </c>
      <c r="L602" s="71" t="s">
        <v>1027</v>
      </c>
      <c r="M602" s="125" t="s">
        <v>815</v>
      </c>
      <c r="N602" s="23"/>
      <c r="O602" s="23"/>
      <c r="P602" s="22"/>
      <c r="Q602" s="22"/>
      <c r="R602" s="22"/>
      <c r="S602" s="22"/>
      <c r="T602" s="22"/>
      <c r="U602" s="22"/>
      <c r="V602" s="22"/>
    </row>
    <row r="603" spans="1:22" s="21" customFormat="1" ht="80.25" customHeight="1" x14ac:dyDescent="0.2">
      <c r="A603" s="97" t="s">
        <v>590</v>
      </c>
      <c r="B603" s="71" t="s">
        <v>594</v>
      </c>
      <c r="C603" s="74" t="s">
        <v>584</v>
      </c>
      <c r="D603" s="68">
        <v>43831</v>
      </c>
      <c r="E603" s="68">
        <v>44196</v>
      </c>
      <c r="F603" s="68">
        <v>43831</v>
      </c>
      <c r="G603" s="76">
        <v>44196</v>
      </c>
      <c r="H603" s="33" t="s">
        <v>18</v>
      </c>
      <c r="I603" s="148">
        <v>10056.790000000001</v>
      </c>
      <c r="J603" s="103">
        <v>10056.79334</v>
      </c>
      <c r="K603" s="73">
        <f t="shared" si="10"/>
        <v>100.00003321139251</v>
      </c>
      <c r="L603" s="71" t="s">
        <v>1028</v>
      </c>
      <c r="M603" s="125" t="s">
        <v>815</v>
      </c>
      <c r="N603" s="23"/>
      <c r="O603" s="23"/>
      <c r="P603" s="22"/>
      <c r="Q603" s="22"/>
      <c r="R603" s="22"/>
      <c r="S603" s="22"/>
      <c r="T603" s="22"/>
      <c r="U603" s="22"/>
      <c r="V603" s="22"/>
    </row>
    <row r="604" spans="1:22" s="21" customFormat="1" ht="80.25" customHeight="1" x14ac:dyDescent="0.2">
      <c r="A604" s="97" t="s">
        <v>591</v>
      </c>
      <c r="B604" s="71" t="s">
        <v>595</v>
      </c>
      <c r="C604" s="74" t="s">
        <v>584</v>
      </c>
      <c r="D604" s="68">
        <v>43831</v>
      </c>
      <c r="E604" s="68">
        <v>44196</v>
      </c>
      <c r="F604" s="68">
        <v>43831</v>
      </c>
      <c r="G604" s="76">
        <v>44196</v>
      </c>
      <c r="H604" s="33" t="s">
        <v>18</v>
      </c>
      <c r="I604" s="148">
        <v>3328.83</v>
      </c>
      <c r="J604" s="103">
        <v>3328.8321999999998</v>
      </c>
      <c r="K604" s="73">
        <f t="shared" si="10"/>
        <v>100.00006608928662</v>
      </c>
      <c r="L604" s="71" t="s">
        <v>1029</v>
      </c>
      <c r="M604" s="125" t="s">
        <v>815</v>
      </c>
      <c r="N604" s="23"/>
      <c r="O604" s="23"/>
      <c r="P604" s="22"/>
      <c r="Q604" s="22"/>
      <c r="R604" s="22"/>
      <c r="S604" s="22"/>
      <c r="T604" s="22"/>
      <c r="U604" s="22"/>
      <c r="V604" s="22"/>
    </row>
    <row r="605" spans="1:22" s="21" customFormat="1" ht="80.25" customHeight="1" x14ac:dyDescent="0.2">
      <c r="A605" s="97" t="s">
        <v>592</v>
      </c>
      <c r="B605" s="71" t="s">
        <v>596</v>
      </c>
      <c r="C605" s="74" t="s">
        <v>584</v>
      </c>
      <c r="D605" s="68">
        <v>43831</v>
      </c>
      <c r="E605" s="68">
        <v>44196</v>
      </c>
      <c r="F605" s="68">
        <v>43831</v>
      </c>
      <c r="G605" s="76">
        <v>44196</v>
      </c>
      <c r="H605" s="33" t="s">
        <v>18</v>
      </c>
      <c r="I605" s="148">
        <v>5254</v>
      </c>
      <c r="J605" s="103">
        <v>5253.9989999999998</v>
      </c>
      <c r="K605" s="73">
        <f t="shared" si="10"/>
        <v>99.999980966882376</v>
      </c>
      <c r="L605" s="71" t="s">
        <v>1030</v>
      </c>
      <c r="M605" s="125" t="s">
        <v>815</v>
      </c>
      <c r="N605" s="23"/>
      <c r="O605" s="23"/>
      <c r="P605" s="22"/>
      <c r="Q605" s="22"/>
      <c r="R605" s="22"/>
      <c r="S605" s="22"/>
      <c r="T605" s="22"/>
      <c r="U605" s="22"/>
      <c r="V605" s="22"/>
    </row>
    <row r="606" spans="1:22" s="21" customFormat="1" ht="24.75" customHeight="1" x14ac:dyDescent="0.2">
      <c r="A606" s="185" t="s">
        <v>597</v>
      </c>
      <c r="B606" s="165" t="s">
        <v>598</v>
      </c>
      <c r="C606" s="165" t="s">
        <v>584</v>
      </c>
      <c r="D606" s="168">
        <v>43831</v>
      </c>
      <c r="E606" s="168">
        <v>44196</v>
      </c>
      <c r="F606" s="168">
        <v>43831</v>
      </c>
      <c r="G606" s="171">
        <v>44196</v>
      </c>
      <c r="H606" s="138" t="s">
        <v>15</v>
      </c>
      <c r="I606" s="149">
        <v>3472.28</v>
      </c>
      <c r="J606" s="103">
        <v>3472.27736</v>
      </c>
      <c r="K606" s="73">
        <f t="shared" si="10"/>
        <v>99.999923969265154</v>
      </c>
      <c r="L606" s="165" t="s">
        <v>1031</v>
      </c>
      <c r="M606" s="174" t="s">
        <v>815</v>
      </c>
      <c r="N606" s="23"/>
      <c r="O606" s="23"/>
      <c r="P606" s="22"/>
      <c r="Q606" s="22"/>
      <c r="R606" s="22"/>
      <c r="S606" s="22"/>
      <c r="T606" s="22"/>
      <c r="U606" s="22"/>
      <c r="V606" s="22"/>
    </row>
    <row r="607" spans="1:22" s="21" customFormat="1" ht="24.75" customHeight="1" x14ac:dyDescent="0.2">
      <c r="A607" s="186"/>
      <c r="B607" s="166"/>
      <c r="C607" s="166"/>
      <c r="D607" s="169"/>
      <c r="E607" s="169"/>
      <c r="F607" s="169"/>
      <c r="G607" s="172"/>
      <c r="H607" s="138" t="s">
        <v>7</v>
      </c>
      <c r="I607" s="149">
        <v>2722.04</v>
      </c>
      <c r="J607" s="103">
        <v>2722.04045</v>
      </c>
      <c r="K607" s="73">
        <f t="shared" si="10"/>
        <v>100.00001653171886</v>
      </c>
      <c r="L607" s="166"/>
      <c r="M607" s="175"/>
      <c r="N607" s="23"/>
      <c r="O607" s="23"/>
      <c r="P607" s="22"/>
      <c r="Q607" s="22"/>
      <c r="R607" s="22"/>
      <c r="S607" s="22"/>
      <c r="T607" s="22"/>
      <c r="U607" s="22"/>
      <c r="V607" s="22"/>
    </row>
    <row r="608" spans="1:22" s="21" customFormat="1" ht="31.5" customHeight="1" x14ac:dyDescent="0.2">
      <c r="A608" s="187"/>
      <c r="B608" s="167"/>
      <c r="C608" s="167"/>
      <c r="D608" s="170"/>
      <c r="E608" s="170"/>
      <c r="F608" s="170"/>
      <c r="G608" s="173"/>
      <c r="H608" s="138" t="s">
        <v>6</v>
      </c>
      <c r="I608" s="149">
        <v>750.24</v>
      </c>
      <c r="J608" s="103">
        <v>750.23690999999997</v>
      </c>
      <c r="K608" s="73">
        <f t="shared" si="10"/>
        <v>99.999588131797822</v>
      </c>
      <c r="L608" s="167"/>
      <c r="M608" s="176"/>
      <c r="N608" s="23"/>
      <c r="O608" s="23"/>
      <c r="P608" s="22"/>
      <c r="Q608" s="22"/>
      <c r="R608" s="22"/>
      <c r="S608" s="22"/>
      <c r="T608" s="22"/>
      <c r="U608" s="22"/>
      <c r="V608" s="22"/>
    </row>
    <row r="609" spans="1:22" s="21" customFormat="1" ht="24.75" customHeight="1" x14ac:dyDescent="0.2">
      <c r="A609" s="185" t="s">
        <v>599</v>
      </c>
      <c r="B609" s="165" t="s">
        <v>600</v>
      </c>
      <c r="C609" s="165" t="s">
        <v>584</v>
      </c>
      <c r="D609" s="168">
        <v>43831</v>
      </c>
      <c r="E609" s="168">
        <v>44196</v>
      </c>
      <c r="F609" s="168">
        <v>43831</v>
      </c>
      <c r="G609" s="171">
        <v>44196</v>
      </c>
      <c r="H609" s="138" t="s">
        <v>15</v>
      </c>
      <c r="I609" s="149">
        <v>2383.395</v>
      </c>
      <c r="J609" s="103">
        <v>2383.4</v>
      </c>
      <c r="K609" s="73">
        <f t="shared" si="10"/>
        <v>100.00020978478179</v>
      </c>
      <c r="L609" s="165" t="s">
        <v>1032</v>
      </c>
      <c r="M609" s="174" t="s">
        <v>815</v>
      </c>
      <c r="N609" s="23"/>
      <c r="O609" s="23"/>
      <c r="P609" s="22"/>
      <c r="Q609" s="22"/>
      <c r="R609" s="22"/>
      <c r="S609" s="22"/>
      <c r="T609" s="22"/>
      <c r="U609" s="22"/>
      <c r="V609" s="22"/>
    </row>
    <row r="610" spans="1:22" s="21" customFormat="1" ht="24.75" customHeight="1" x14ac:dyDescent="0.2">
      <c r="A610" s="186"/>
      <c r="B610" s="166"/>
      <c r="C610" s="166"/>
      <c r="D610" s="169"/>
      <c r="E610" s="169"/>
      <c r="F610" s="169"/>
      <c r="G610" s="172"/>
      <c r="H610" s="138" t="s">
        <v>7</v>
      </c>
      <c r="I610" s="149">
        <v>1868.4269999999999</v>
      </c>
      <c r="J610" s="103">
        <v>1868.42704</v>
      </c>
      <c r="K610" s="73">
        <f t="shared" si="10"/>
        <v>100.00000214083826</v>
      </c>
      <c r="L610" s="166"/>
      <c r="M610" s="175"/>
      <c r="N610" s="23"/>
      <c r="O610" s="23"/>
      <c r="P610" s="22"/>
      <c r="Q610" s="22"/>
      <c r="R610" s="22"/>
      <c r="S610" s="22"/>
      <c r="T610" s="22"/>
      <c r="U610" s="22"/>
      <c r="V610" s="22"/>
    </row>
    <row r="611" spans="1:22" s="21" customFormat="1" ht="30" customHeight="1" x14ac:dyDescent="0.2">
      <c r="A611" s="187"/>
      <c r="B611" s="167"/>
      <c r="C611" s="167"/>
      <c r="D611" s="170"/>
      <c r="E611" s="170"/>
      <c r="F611" s="170"/>
      <c r="G611" s="173"/>
      <c r="H611" s="138" t="s">
        <v>6</v>
      </c>
      <c r="I611" s="149">
        <v>514.96799999999996</v>
      </c>
      <c r="J611" s="103">
        <v>514.96770000000004</v>
      </c>
      <c r="K611" s="73">
        <f t="shared" si="10"/>
        <v>99.99994174395303</v>
      </c>
      <c r="L611" s="167"/>
      <c r="M611" s="176"/>
      <c r="N611" s="23"/>
      <c r="O611" s="23"/>
      <c r="P611" s="22"/>
      <c r="Q611" s="22"/>
      <c r="R611" s="22"/>
      <c r="S611" s="22"/>
      <c r="T611" s="22"/>
      <c r="U611" s="22"/>
      <c r="V611" s="22"/>
    </row>
    <row r="612" spans="1:22" s="21" customFormat="1" ht="80.25" customHeight="1" x14ac:dyDescent="0.2">
      <c r="A612" s="97" t="s">
        <v>601</v>
      </c>
      <c r="B612" s="71" t="s">
        <v>603</v>
      </c>
      <c r="C612" s="74" t="s">
        <v>584</v>
      </c>
      <c r="D612" s="68">
        <v>43831</v>
      </c>
      <c r="E612" s="68">
        <v>44196</v>
      </c>
      <c r="F612" s="68">
        <v>43831</v>
      </c>
      <c r="G612" s="76">
        <v>44196</v>
      </c>
      <c r="H612" s="33" t="s">
        <v>18</v>
      </c>
      <c r="I612" s="148">
        <v>3126.94</v>
      </c>
      <c r="J612" s="103">
        <v>3126.9427300000002</v>
      </c>
      <c r="K612" s="73">
        <f t="shared" si="10"/>
        <v>100.00008730580056</v>
      </c>
      <c r="L612" s="71" t="s">
        <v>1033</v>
      </c>
      <c r="M612" s="125" t="s">
        <v>815</v>
      </c>
      <c r="N612" s="23"/>
      <c r="O612" s="23"/>
      <c r="P612" s="22"/>
      <c r="Q612" s="22"/>
      <c r="R612" s="22"/>
      <c r="S612" s="22"/>
      <c r="T612" s="22"/>
      <c r="U612" s="22"/>
      <c r="V612" s="22"/>
    </row>
    <row r="613" spans="1:22" s="21" customFormat="1" ht="80.25" customHeight="1" x14ac:dyDescent="0.2">
      <c r="A613" s="97" t="s">
        <v>602</v>
      </c>
      <c r="B613" s="71" t="s">
        <v>604</v>
      </c>
      <c r="C613" s="74" t="s">
        <v>584</v>
      </c>
      <c r="D613" s="68">
        <v>43831</v>
      </c>
      <c r="E613" s="68">
        <v>44196</v>
      </c>
      <c r="F613" s="68">
        <v>43831</v>
      </c>
      <c r="G613" s="76">
        <v>44196</v>
      </c>
      <c r="H613" s="33" t="s">
        <v>18</v>
      </c>
      <c r="I613" s="148">
        <v>10366.700000000001</v>
      </c>
      <c r="J613" s="103">
        <v>10366.69843</v>
      </c>
      <c r="K613" s="73">
        <f t="shared" si="10"/>
        <v>99.999984855354157</v>
      </c>
      <c r="L613" s="71" t="s">
        <v>1034</v>
      </c>
      <c r="M613" s="125" t="s">
        <v>815</v>
      </c>
      <c r="N613" s="23"/>
      <c r="O613" s="23"/>
      <c r="P613" s="22"/>
      <c r="Q613" s="22"/>
      <c r="R613" s="22"/>
      <c r="S613" s="22"/>
      <c r="T613" s="22"/>
      <c r="U613" s="22"/>
      <c r="V613" s="22"/>
    </row>
    <row r="614" spans="1:22" s="21" customFormat="1" ht="24.75" customHeight="1" x14ac:dyDescent="0.2">
      <c r="A614" s="185" t="s">
        <v>605</v>
      </c>
      <c r="B614" s="165" t="s">
        <v>607</v>
      </c>
      <c r="C614" s="165" t="s">
        <v>584</v>
      </c>
      <c r="D614" s="168">
        <v>43831</v>
      </c>
      <c r="E614" s="168">
        <v>44196</v>
      </c>
      <c r="F614" s="168">
        <v>43831</v>
      </c>
      <c r="G614" s="171">
        <v>44196</v>
      </c>
      <c r="H614" s="138" t="s">
        <v>15</v>
      </c>
      <c r="I614" s="148">
        <v>2776.73</v>
      </c>
      <c r="J614" s="103">
        <v>2776.73018</v>
      </c>
      <c r="K614" s="73">
        <f t="shared" si="10"/>
        <v>100.00000648244519</v>
      </c>
      <c r="L614" s="165" t="s">
        <v>1035</v>
      </c>
      <c r="M614" s="174" t="s">
        <v>815</v>
      </c>
      <c r="N614" s="23"/>
      <c r="O614" s="23"/>
      <c r="P614" s="22"/>
      <c r="Q614" s="22"/>
      <c r="R614" s="22"/>
      <c r="S614" s="22"/>
      <c r="T614" s="22"/>
      <c r="U614" s="22"/>
      <c r="V614" s="22"/>
    </row>
    <row r="615" spans="1:22" s="21" customFormat="1" ht="24.75" customHeight="1" x14ac:dyDescent="0.2">
      <c r="A615" s="186"/>
      <c r="B615" s="166"/>
      <c r="C615" s="166"/>
      <c r="D615" s="169"/>
      <c r="E615" s="169"/>
      <c r="F615" s="169"/>
      <c r="G615" s="172"/>
      <c r="H615" s="138" t="s">
        <v>7</v>
      </c>
      <c r="I615" s="148">
        <v>2176.7800000000002</v>
      </c>
      <c r="J615" s="103">
        <v>2176.7765399999998</v>
      </c>
      <c r="K615" s="73">
        <f t="shared" si="10"/>
        <v>99.99984104962374</v>
      </c>
      <c r="L615" s="166"/>
      <c r="M615" s="175"/>
      <c r="N615" s="23"/>
      <c r="O615" s="23"/>
      <c r="P615" s="22"/>
      <c r="Q615" s="22"/>
      <c r="R615" s="22"/>
      <c r="S615" s="22"/>
      <c r="T615" s="22"/>
      <c r="U615" s="22"/>
      <c r="V615" s="22"/>
    </row>
    <row r="616" spans="1:22" s="21" customFormat="1" ht="30" customHeight="1" x14ac:dyDescent="0.2">
      <c r="A616" s="187"/>
      <c r="B616" s="167"/>
      <c r="C616" s="167"/>
      <c r="D616" s="170"/>
      <c r="E616" s="170"/>
      <c r="F616" s="170"/>
      <c r="G616" s="173"/>
      <c r="H616" s="138" t="s">
        <v>6</v>
      </c>
      <c r="I616" s="148">
        <v>599.95000000000005</v>
      </c>
      <c r="J616" s="103">
        <v>599.95363999999995</v>
      </c>
      <c r="K616" s="73">
        <f t="shared" si="10"/>
        <v>100.00060671722642</v>
      </c>
      <c r="L616" s="167"/>
      <c r="M616" s="176"/>
      <c r="N616" s="23"/>
      <c r="O616" s="23"/>
      <c r="P616" s="22"/>
      <c r="Q616" s="22"/>
      <c r="R616" s="22"/>
      <c r="S616" s="22"/>
      <c r="T616" s="22"/>
      <c r="U616" s="22"/>
      <c r="V616" s="22"/>
    </row>
    <row r="617" spans="1:22" s="21" customFormat="1" ht="24.75" customHeight="1" x14ac:dyDescent="0.2">
      <c r="A617" s="185" t="s">
        <v>606</v>
      </c>
      <c r="B617" s="165" t="s">
        <v>608</v>
      </c>
      <c r="C617" s="165" t="s">
        <v>584</v>
      </c>
      <c r="D617" s="168">
        <v>43831</v>
      </c>
      <c r="E617" s="168">
        <v>44196</v>
      </c>
      <c r="F617" s="168">
        <v>43831</v>
      </c>
      <c r="G617" s="171">
        <v>44196</v>
      </c>
      <c r="H617" s="138" t="s">
        <v>15</v>
      </c>
      <c r="I617" s="149">
        <v>4120.63</v>
      </c>
      <c r="J617" s="103">
        <v>4120.6277300000002</v>
      </c>
      <c r="K617" s="73">
        <f t="shared" si="10"/>
        <v>99.999944911336371</v>
      </c>
      <c r="L617" s="165" t="s">
        <v>1036</v>
      </c>
      <c r="M617" s="174" t="s">
        <v>815</v>
      </c>
      <c r="N617" s="23"/>
      <c r="O617" s="23"/>
      <c r="P617" s="22"/>
      <c r="Q617" s="22"/>
      <c r="R617" s="22"/>
      <c r="S617" s="22"/>
      <c r="T617" s="22"/>
      <c r="U617" s="22"/>
      <c r="V617" s="22"/>
    </row>
    <row r="618" spans="1:22" s="21" customFormat="1" ht="24.75" customHeight="1" x14ac:dyDescent="0.2">
      <c r="A618" s="186"/>
      <c r="B618" s="166"/>
      <c r="C618" s="166"/>
      <c r="D618" s="169"/>
      <c r="E618" s="169"/>
      <c r="F618" s="169"/>
      <c r="G618" s="172"/>
      <c r="H618" s="138" t="s">
        <v>7</v>
      </c>
      <c r="I618" s="149">
        <v>3230.31</v>
      </c>
      <c r="J618" s="103">
        <v>3230.3051300000002</v>
      </c>
      <c r="K618" s="73">
        <f t="shared" si="10"/>
        <v>99.999849240475385</v>
      </c>
      <c r="L618" s="166"/>
      <c r="M618" s="175"/>
      <c r="N618" s="23"/>
      <c r="O618" s="23"/>
      <c r="P618" s="22"/>
      <c r="Q618" s="22"/>
      <c r="R618" s="22"/>
      <c r="S618" s="22"/>
      <c r="T618" s="22"/>
      <c r="U618" s="22"/>
      <c r="V618" s="22"/>
    </row>
    <row r="619" spans="1:22" s="21" customFormat="1" ht="30" customHeight="1" x14ac:dyDescent="0.2">
      <c r="A619" s="187"/>
      <c r="B619" s="167"/>
      <c r="C619" s="167"/>
      <c r="D619" s="170"/>
      <c r="E619" s="170"/>
      <c r="F619" s="170"/>
      <c r="G619" s="173"/>
      <c r="H619" s="138" t="s">
        <v>6</v>
      </c>
      <c r="I619" s="149">
        <v>890.32</v>
      </c>
      <c r="J619" s="103">
        <v>890.32259999999997</v>
      </c>
      <c r="K619" s="73">
        <f t="shared" si="10"/>
        <v>100.00029202983197</v>
      </c>
      <c r="L619" s="167"/>
      <c r="M619" s="176"/>
      <c r="N619" s="23"/>
      <c r="O619" s="23"/>
      <c r="P619" s="22"/>
      <c r="Q619" s="22"/>
      <c r="R619" s="22"/>
      <c r="S619" s="22"/>
      <c r="T619" s="22"/>
      <c r="U619" s="22"/>
      <c r="V619" s="22"/>
    </row>
    <row r="620" spans="1:22" s="21" customFormat="1" ht="80.25" customHeight="1" x14ac:dyDescent="0.2">
      <c r="A620" s="97" t="s">
        <v>609</v>
      </c>
      <c r="B620" s="71" t="s">
        <v>614</v>
      </c>
      <c r="C620" s="74" t="s">
        <v>584</v>
      </c>
      <c r="D620" s="68">
        <v>43831</v>
      </c>
      <c r="E620" s="68">
        <v>44196</v>
      </c>
      <c r="F620" s="68">
        <v>43831</v>
      </c>
      <c r="G620" s="76">
        <v>44196</v>
      </c>
      <c r="H620" s="33" t="s">
        <v>18</v>
      </c>
      <c r="I620" s="148">
        <v>11072.79</v>
      </c>
      <c r="J620" s="103">
        <v>11072.79063</v>
      </c>
      <c r="K620" s="73">
        <f t="shared" si="10"/>
        <v>100.00000568962292</v>
      </c>
      <c r="L620" s="71" t="s">
        <v>1037</v>
      </c>
      <c r="M620" s="125" t="s">
        <v>815</v>
      </c>
      <c r="N620" s="23"/>
      <c r="O620" s="23"/>
      <c r="P620" s="22"/>
      <c r="Q620" s="22"/>
      <c r="R620" s="22"/>
      <c r="S620" s="22"/>
      <c r="T620" s="22"/>
      <c r="U620" s="22"/>
      <c r="V620" s="22"/>
    </row>
    <row r="621" spans="1:22" s="21" customFormat="1" ht="80.25" customHeight="1" x14ac:dyDescent="0.2">
      <c r="A621" s="97" t="s">
        <v>610</v>
      </c>
      <c r="B621" s="71" t="s">
        <v>615</v>
      </c>
      <c r="C621" s="74" t="s">
        <v>584</v>
      </c>
      <c r="D621" s="68">
        <v>43831</v>
      </c>
      <c r="E621" s="68">
        <v>44196</v>
      </c>
      <c r="F621" s="68">
        <v>43831</v>
      </c>
      <c r="G621" s="76">
        <v>44196</v>
      </c>
      <c r="H621" s="33" t="s">
        <v>18</v>
      </c>
      <c r="I621" s="148">
        <v>2545.48</v>
      </c>
      <c r="J621" s="103">
        <v>2545.4766599999998</v>
      </c>
      <c r="K621" s="73">
        <f t="shared" si="10"/>
        <v>99.999868787026401</v>
      </c>
      <c r="L621" s="71" t="s">
        <v>1038</v>
      </c>
      <c r="M621" s="125" t="s">
        <v>815</v>
      </c>
      <c r="N621" s="23"/>
      <c r="O621" s="23"/>
      <c r="P621" s="22"/>
      <c r="Q621" s="22"/>
      <c r="R621" s="22"/>
      <c r="S621" s="22"/>
      <c r="T621" s="22"/>
      <c r="U621" s="22"/>
      <c r="V621" s="22"/>
    </row>
    <row r="622" spans="1:22" s="21" customFormat="1" ht="80.25" customHeight="1" x14ac:dyDescent="0.2">
      <c r="A622" s="97" t="s">
        <v>611</v>
      </c>
      <c r="B622" s="71" t="s">
        <v>616</v>
      </c>
      <c r="C622" s="74" t="s">
        <v>584</v>
      </c>
      <c r="D622" s="68">
        <v>43831</v>
      </c>
      <c r="E622" s="68">
        <v>44196</v>
      </c>
      <c r="F622" s="68">
        <v>43831</v>
      </c>
      <c r="G622" s="76">
        <v>44196</v>
      </c>
      <c r="H622" s="33" t="s">
        <v>18</v>
      </c>
      <c r="I622" s="148">
        <v>35948.21</v>
      </c>
      <c r="J622" s="103">
        <v>35948.210520000001</v>
      </c>
      <c r="K622" s="73">
        <f t="shared" si="10"/>
        <v>100.00000144652543</v>
      </c>
      <c r="L622" s="71" t="s">
        <v>1126</v>
      </c>
      <c r="M622" s="125" t="s">
        <v>815</v>
      </c>
      <c r="N622" s="23"/>
      <c r="O622" s="23"/>
      <c r="P622" s="22"/>
      <c r="Q622" s="22"/>
      <c r="R622" s="22"/>
      <c r="S622" s="22"/>
      <c r="T622" s="22"/>
      <c r="U622" s="22"/>
      <c r="V622" s="22"/>
    </row>
    <row r="623" spans="1:22" s="21" customFormat="1" ht="80.25" customHeight="1" x14ac:dyDescent="0.2">
      <c r="A623" s="97" t="s">
        <v>612</v>
      </c>
      <c r="B623" s="71" t="s">
        <v>617</v>
      </c>
      <c r="C623" s="74" t="s">
        <v>584</v>
      </c>
      <c r="D623" s="68">
        <v>43831</v>
      </c>
      <c r="E623" s="68">
        <v>44196</v>
      </c>
      <c r="F623" s="68">
        <v>43831</v>
      </c>
      <c r="G623" s="76">
        <v>44196</v>
      </c>
      <c r="H623" s="33" t="s">
        <v>18</v>
      </c>
      <c r="I623" s="148">
        <v>21272.82</v>
      </c>
      <c r="J623" s="103">
        <v>21272.816220000001</v>
      </c>
      <c r="K623" s="73">
        <f t="shared" si="10"/>
        <v>99.999982230846697</v>
      </c>
      <c r="L623" s="71" t="s">
        <v>1039</v>
      </c>
      <c r="M623" s="125" t="s">
        <v>815</v>
      </c>
      <c r="N623" s="23"/>
      <c r="O623" s="23"/>
      <c r="P623" s="22"/>
      <c r="Q623" s="22"/>
      <c r="R623" s="22"/>
      <c r="S623" s="22"/>
      <c r="T623" s="22"/>
      <c r="U623" s="22"/>
      <c r="V623" s="22"/>
    </row>
    <row r="624" spans="1:22" s="21" customFormat="1" ht="80.25" customHeight="1" x14ac:dyDescent="0.2">
      <c r="A624" s="97" t="s">
        <v>613</v>
      </c>
      <c r="B624" s="71" t="s">
        <v>618</v>
      </c>
      <c r="C624" s="74" t="s">
        <v>584</v>
      </c>
      <c r="D624" s="68">
        <v>43831</v>
      </c>
      <c r="E624" s="68">
        <v>44196</v>
      </c>
      <c r="F624" s="68">
        <v>43831</v>
      </c>
      <c r="G624" s="76">
        <v>44196</v>
      </c>
      <c r="H624" s="33" t="s">
        <v>18</v>
      </c>
      <c r="I624" s="148">
        <v>16554.810000000001</v>
      </c>
      <c r="J624" s="103">
        <v>16554.814770000001</v>
      </c>
      <c r="K624" s="73">
        <f t="shared" si="10"/>
        <v>100.00002881337811</v>
      </c>
      <c r="L624" s="71" t="s">
        <v>1040</v>
      </c>
      <c r="M624" s="125" t="s">
        <v>815</v>
      </c>
      <c r="N624" s="23"/>
      <c r="O624" s="23"/>
      <c r="P624" s="22"/>
      <c r="Q624" s="22"/>
      <c r="R624" s="22"/>
      <c r="S624" s="22"/>
      <c r="T624" s="22"/>
      <c r="U624" s="22"/>
      <c r="V624" s="22"/>
    </row>
    <row r="625" spans="1:22" s="21" customFormat="1" ht="24.75" customHeight="1" x14ac:dyDescent="0.2">
      <c r="A625" s="185" t="s">
        <v>619</v>
      </c>
      <c r="B625" s="165" t="s">
        <v>621</v>
      </c>
      <c r="C625" s="165" t="s">
        <v>584</v>
      </c>
      <c r="D625" s="168">
        <v>43831</v>
      </c>
      <c r="E625" s="168">
        <v>44196</v>
      </c>
      <c r="F625" s="168">
        <v>43831</v>
      </c>
      <c r="G625" s="171">
        <v>44196</v>
      </c>
      <c r="H625" s="138" t="s">
        <v>15</v>
      </c>
      <c r="I625" s="149">
        <v>33848.400000000001</v>
      </c>
      <c r="J625" s="103">
        <v>33848.400000000001</v>
      </c>
      <c r="K625" s="73">
        <f t="shared" si="10"/>
        <v>100</v>
      </c>
      <c r="L625" s="165" t="s">
        <v>1127</v>
      </c>
      <c r="M625" s="174" t="s">
        <v>815</v>
      </c>
      <c r="N625" s="23"/>
      <c r="O625" s="23"/>
      <c r="P625" s="22"/>
      <c r="Q625" s="22"/>
      <c r="R625" s="22"/>
      <c r="S625" s="22"/>
      <c r="T625" s="22"/>
      <c r="U625" s="22"/>
      <c r="V625" s="22"/>
    </row>
    <row r="626" spans="1:22" s="21" customFormat="1" ht="24.75" customHeight="1" x14ac:dyDescent="0.2">
      <c r="A626" s="186"/>
      <c r="B626" s="166"/>
      <c r="C626" s="166"/>
      <c r="D626" s="169"/>
      <c r="E626" s="169"/>
      <c r="F626" s="169"/>
      <c r="G626" s="172"/>
      <c r="H626" s="138" t="s">
        <v>7</v>
      </c>
      <c r="I626" s="149">
        <v>26534.95</v>
      </c>
      <c r="J626" s="103">
        <v>26534.945090000001</v>
      </c>
      <c r="K626" s="73">
        <f t="shared" si="10"/>
        <v>99.999981496102308</v>
      </c>
      <c r="L626" s="166"/>
      <c r="M626" s="175"/>
      <c r="N626" s="23"/>
      <c r="O626" s="23"/>
      <c r="P626" s="22"/>
      <c r="Q626" s="22"/>
      <c r="R626" s="22"/>
      <c r="S626" s="22"/>
      <c r="T626" s="22"/>
      <c r="U626" s="22"/>
      <c r="V626" s="22"/>
    </row>
    <row r="627" spans="1:22" s="21" customFormat="1" ht="30" customHeight="1" x14ac:dyDescent="0.2">
      <c r="A627" s="187"/>
      <c r="B627" s="167"/>
      <c r="C627" s="167"/>
      <c r="D627" s="170"/>
      <c r="E627" s="170"/>
      <c r="F627" s="170"/>
      <c r="G627" s="173"/>
      <c r="H627" s="138" t="s">
        <v>6</v>
      </c>
      <c r="I627" s="149">
        <v>7313.45</v>
      </c>
      <c r="J627" s="103">
        <v>7313.4457000000002</v>
      </c>
      <c r="K627" s="73">
        <f t="shared" si="10"/>
        <v>99.999941204219638</v>
      </c>
      <c r="L627" s="167"/>
      <c r="M627" s="176"/>
      <c r="N627" s="23"/>
      <c r="O627" s="23"/>
      <c r="P627" s="22"/>
      <c r="Q627" s="22"/>
      <c r="R627" s="22"/>
      <c r="S627" s="22"/>
      <c r="T627" s="22"/>
      <c r="U627" s="22"/>
      <c r="V627" s="22"/>
    </row>
    <row r="628" spans="1:22" s="21" customFormat="1" ht="24.75" customHeight="1" x14ac:dyDescent="0.2">
      <c r="A628" s="185" t="s">
        <v>620</v>
      </c>
      <c r="B628" s="165" t="s">
        <v>622</v>
      </c>
      <c r="C628" s="165" t="s">
        <v>584</v>
      </c>
      <c r="D628" s="168">
        <v>43831</v>
      </c>
      <c r="E628" s="168">
        <v>44196</v>
      </c>
      <c r="F628" s="168">
        <v>43831</v>
      </c>
      <c r="G628" s="171">
        <v>44196</v>
      </c>
      <c r="H628" s="138" t="s">
        <v>15</v>
      </c>
      <c r="I628" s="149">
        <v>184849.72</v>
      </c>
      <c r="J628" s="103">
        <v>184849.71178000001</v>
      </c>
      <c r="K628" s="73">
        <f t="shared" si="10"/>
        <v>99.999995553144473</v>
      </c>
      <c r="L628" s="165" t="s">
        <v>1128</v>
      </c>
      <c r="M628" s="174" t="s">
        <v>815</v>
      </c>
      <c r="N628" s="23"/>
      <c r="O628" s="23"/>
      <c r="P628" s="22"/>
      <c r="Q628" s="22"/>
      <c r="R628" s="22"/>
      <c r="S628" s="22"/>
      <c r="T628" s="22"/>
      <c r="U628" s="22"/>
      <c r="V628" s="22"/>
    </row>
    <row r="629" spans="1:22" s="21" customFormat="1" ht="24.75" customHeight="1" x14ac:dyDescent="0.2">
      <c r="A629" s="186"/>
      <c r="B629" s="166"/>
      <c r="C629" s="166"/>
      <c r="D629" s="169"/>
      <c r="E629" s="169"/>
      <c r="F629" s="169"/>
      <c r="G629" s="172"/>
      <c r="H629" s="138" t="s">
        <v>7</v>
      </c>
      <c r="I629" s="149">
        <v>144910.20000000001</v>
      </c>
      <c r="J629" s="103">
        <v>144910.19618999999</v>
      </c>
      <c r="K629" s="73">
        <f t="shared" si="10"/>
        <v>99.999997370785479</v>
      </c>
      <c r="L629" s="166"/>
      <c r="M629" s="175"/>
      <c r="N629" s="23"/>
      <c r="O629" s="23"/>
      <c r="P629" s="22"/>
      <c r="Q629" s="22"/>
      <c r="R629" s="22"/>
      <c r="S629" s="22"/>
      <c r="T629" s="22"/>
      <c r="U629" s="22"/>
      <c r="V629" s="22"/>
    </row>
    <row r="630" spans="1:22" s="21" customFormat="1" ht="30" customHeight="1" x14ac:dyDescent="0.2">
      <c r="A630" s="187"/>
      <c r="B630" s="167"/>
      <c r="C630" s="167"/>
      <c r="D630" s="170"/>
      <c r="E630" s="170"/>
      <c r="F630" s="170"/>
      <c r="G630" s="173"/>
      <c r="H630" s="138" t="s">
        <v>6</v>
      </c>
      <c r="I630" s="149">
        <v>39939.519999999997</v>
      </c>
      <c r="J630" s="103">
        <v>39939.515590000003</v>
      </c>
      <c r="K630" s="73">
        <f t="shared" si="10"/>
        <v>99.999988958304982</v>
      </c>
      <c r="L630" s="167"/>
      <c r="M630" s="176"/>
      <c r="N630" s="23"/>
      <c r="O630" s="23"/>
      <c r="P630" s="22"/>
      <c r="Q630" s="22"/>
      <c r="R630" s="22"/>
      <c r="S630" s="22"/>
      <c r="T630" s="22"/>
      <c r="U630" s="22"/>
      <c r="V630" s="22"/>
    </row>
    <row r="631" spans="1:22" s="21" customFormat="1" ht="80.25" customHeight="1" x14ac:dyDescent="0.2">
      <c r="A631" s="97" t="s">
        <v>623</v>
      </c>
      <c r="B631" s="71" t="s">
        <v>633</v>
      </c>
      <c r="C631" s="74" t="s">
        <v>584</v>
      </c>
      <c r="D631" s="68">
        <v>43831</v>
      </c>
      <c r="E631" s="68">
        <v>44196</v>
      </c>
      <c r="F631" s="68">
        <v>43831</v>
      </c>
      <c r="G631" s="76">
        <v>44196</v>
      </c>
      <c r="H631" s="33" t="s">
        <v>18</v>
      </c>
      <c r="I631" s="149">
        <v>45390.82</v>
      </c>
      <c r="J631" s="103">
        <v>45390.818149999999</v>
      </c>
      <c r="K631" s="73">
        <f t="shared" si="10"/>
        <v>99.999995924286011</v>
      </c>
      <c r="L631" s="71" t="s">
        <v>1041</v>
      </c>
      <c r="M631" s="125" t="s">
        <v>815</v>
      </c>
      <c r="N631" s="23"/>
      <c r="O631" s="23"/>
      <c r="P631" s="22"/>
      <c r="Q631" s="22"/>
      <c r="R631" s="22"/>
      <c r="S631" s="22"/>
      <c r="T631" s="22"/>
      <c r="U631" s="22"/>
      <c r="V631" s="22"/>
    </row>
    <row r="632" spans="1:22" s="21" customFormat="1" ht="80.25" customHeight="1" x14ac:dyDescent="0.2">
      <c r="A632" s="97" t="s">
        <v>624</v>
      </c>
      <c r="B632" s="71" t="s">
        <v>634</v>
      </c>
      <c r="C632" s="74" t="s">
        <v>584</v>
      </c>
      <c r="D632" s="68">
        <v>43831</v>
      </c>
      <c r="E632" s="68">
        <v>44196</v>
      </c>
      <c r="F632" s="68">
        <v>43831</v>
      </c>
      <c r="G632" s="76">
        <v>44196</v>
      </c>
      <c r="H632" s="33" t="s">
        <v>18</v>
      </c>
      <c r="I632" s="149">
        <v>39337.019999999997</v>
      </c>
      <c r="J632" s="103">
        <v>39337.023910000004</v>
      </c>
      <c r="K632" s="73">
        <f t="shared" si="10"/>
        <v>100.00000993974633</v>
      </c>
      <c r="L632" s="71" t="s">
        <v>1042</v>
      </c>
      <c r="M632" s="125" t="s">
        <v>815</v>
      </c>
      <c r="N632" s="23"/>
      <c r="O632" s="23"/>
      <c r="P632" s="22"/>
      <c r="Q632" s="22"/>
      <c r="R632" s="22"/>
      <c r="S632" s="22"/>
      <c r="T632" s="22"/>
      <c r="U632" s="22"/>
      <c r="V632" s="22"/>
    </row>
    <row r="633" spans="1:22" s="21" customFormat="1" ht="80.25" customHeight="1" x14ac:dyDescent="0.2">
      <c r="A633" s="97" t="s">
        <v>625</v>
      </c>
      <c r="B633" s="71" t="s">
        <v>635</v>
      </c>
      <c r="C633" s="74" t="s">
        <v>584</v>
      </c>
      <c r="D633" s="68">
        <v>43831</v>
      </c>
      <c r="E633" s="68">
        <v>44196</v>
      </c>
      <c r="F633" s="68">
        <v>43831</v>
      </c>
      <c r="G633" s="76">
        <v>44196</v>
      </c>
      <c r="H633" s="33" t="s">
        <v>18</v>
      </c>
      <c r="I633" s="149">
        <v>2882.59</v>
      </c>
      <c r="J633" s="103">
        <v>2882.5906199999999</v>
      </c>
      <c r="K633" s="73">
        <f t="shared" si="10"/>
        <v>100.00002150843513</v>
      </c>
      <c r="L633" s="71" t="s">
        <v>1043</v>
      </c>
      <c r="M633" s="125" t="s">
        <v>815</v>
      </c>
      <c r="N633" s="23"/>
      <c r="O633" s="23"/>
      <c r="P633" s="22"/>
      <c r="Q633" s="22"/>
      <c r="R633" s="22"/>
      <c r="S633" s="22"/>
      <c r="T633" s="22"/>
      <c r="U633" s="22"/>
      <c r="V633" s="22"/>
    </row>
    <row r="634" spans="1:22" s="21" customFormat="1" ht="80.25" customHeight="1" x14ac:dyDescent="0.2">
      <c r="A634" s="97" t="s">
        <v>626</v>
      </c>
      <c r="B634" s="71" t="s">
        <v>636</v>
      </c>
      <c r="C634" s="74" t="s">
        <v>584</v>
      </c>
      <c r="D634" s="68">
        <v>43831</v>
      </c>
      <c r="E634" s="68">
        <v>44196</v>
      </c>
      <c r="F634" s="68">
        <v>43831</v>
      </c>
      <c r="G634" s="76">
        <v>44196</v>
      </c>
      <c r="H634" s="33" t="s">
        <v>18</v>
      </c>
      <c r="I634" s="149">
        <v>5423.74</v>
      </c>
      <c r="J634" s="103">
        <v>5423.7423600000002</v>
      </c>
      <c r="K634" s="73">
        <f t="shared" si="10"/>
        <v>100.00004351241026</v>
      </c>
      <c r="L634" s="71" t="s">
        <v>1044</v>
      </c>
      <c r="M634" s="125" t="s">
        <v>815</v>
      </c>
      <c r="N634" s="23"/>
      <c r="O634" s="23"/>
      <c r="P634" s="22"/>
      <c r="Q634" s="22"/>
      <c r="R634" s="22"/>
      <c r="S634" s="22"/>
      <c r="T634" s="22"/>
      <c r="U634" s="22"/>
      <c r="V634" s="22"/>
    </row>
    <row r="635" spans="1:22" s="21" customFormat="1" ht="80.25" customHeight="1" x14ac:dyDescent="0.2">
      <c r="A635" s="97" t="s">
        <v>627</v>
      </c>
      <c r="B635" s="71" t="s">
        <v>637</v>
      </c>
      <c r="C635" s="74" t="s">
        <v>584</v>
      </c>
      <c r="D635" s="68">
        <v>43831</v>
      </c>
      <c r="E635" s="68">
        <v>44196</v>
      </c>
      <c r="F635" s="68">
        <v>43831</v>
      </c>
      <c r="G635" s="76">
        <v>44196</v>
      </c>
      <c r="H635" s="33" t="s">
        <v>18</v>
      </c>
      <c r="I635" s="149">
        <v>5688.25</v>
      </c>
      <c r="J635" s="103">
        <v>5688.2457400000003</v>
      </c>
      <c r="K635" s="73">
        <f t="shared" si="10"/>
        <v>99.999925108776864</v>
      </c>
      <c r="L635" s="71" t="s">
        <v>1045</v>
      </c>
      <c r="M635" s="125" t="s">
        <v>815</v>
      </c>
      <c r="N635" s="23"/>
      <c r="O635" s="23"/>
      <c r="P635" s="22"/>
      <c r="Q635" s="22"/>
      <c r="R635" s="22"/>
      <c r="S635" s="22"/>
      <c r="T635" s="22"/>
      <c r="U635" s="22"/>
      <c r="V635" s="22"/>
    </row>
    <row r="636" spans="1:22" s="21" customFormat="1" ht="80.25" customHeight="1" x14ac:dyDescent="0.2">
      <c r="A636" s="97" t="s">
        <v>628</v>
      </c>
      <c r="B636" s="71" t="s">
        <v>638</v>
      </c>
      <c r="C636" s="74" t="s">
        <v>584</v>
      </c>
      <c r="D636" s="68">
        <v>43831</v>
      </c>
      <c r="E636" s="68">
        <v>44196</v>
      </c>
      <c r="F636" s="68">
        <v>43831</v>
      </c>
      <c r="G636" s="76">
        <v>44196</v>
      </c>
      <c r="H636" s="33" t="s">
        <v>18</v>
      </c>
      <c r="I636" s="149">
        <v>3748.68</v>
      </c>
      <c r="J636" s="103">
        <v>3748.6759200000001</v>
      </c>
      <c r="K636" s="73">
        <f t="shared" si="10"/>
        <v>99.999891161688922</v>
      </c>
      <c r="L636" s="71" t="s">
        <v>1046</v>
      </c>
      <c r="M636" s="125" t="s">
        <v>815</v>
      </c>
      <c r="N636" s="23"/>
      <c r="O636" s="23"/>
      <c r="P636" s="22"/>
      <c r="Q636" s="22"/>
      <c r="R636" s="22"/>
      <c r="S636" s="22"/>
      <c r="T636" s="22"/>
      <c r="U636" s="22"/>
      <c r="V636" s="22"/>
    </row>
    <row r="637" spans="1:22" s="21" customFormat="1" ht="80.25" customHeight="1" x14ac:dyDescent="0.2">
      <c r="A637" s="97" t="s">
        <v>629</v>
      </c>
      <c r="B637" s="71" t="s">
        <v>639</v>
      </c>
      <c r="C637" s="74" t="s">
        <v>584</v>
      </c>
      <c r="D637" s="68">
        <v>43831</v>
      </c>
      <c r="E637" s="68">
        <v>44196</v>
      </c>
      <c r="F637" s="68">
        <v>43831</v>
      </c>
      <c r="G637" s="76">
        <v>44196</v>
      </c>
      <c r="H637" s="33" t="s">
        <v>18</v>
      </c>
      <c r="I637" s="149">
        <v>17754.8</v>
      </c>
      <c r="J637" s="103">
        <v>17754.803179999999</v>
      </c>
      <c r="K637" s="73">
        <f t="shared" si="10"/>
        <v>100.00001791064952</v>
      </c>
      <c r="L637" s="71" t="s">
        <v>1047</v>
      </c>
      <c r="M637" s="125" t="s">
        <v>815</v>
      </c>
      <c r="N637" s="23"/>
      <c r="O637" s="23"/>
      <c r="P637" s="22"/>
      <c r="Q637" s="22"/>
      <c r="R637" s="22"/>
      <c r="S637" s="22"/>
      <c r="T637" s="22"/>
      <c r="U637" s="22"/>
      <c r="V637" s="22"/>
    </row>
    <row r="638" spans="1:22" s="21" customFormat="1" ht="80.25" customHeight="1" x14ac:dyDescent="0.2">
      <c r="A638" s="97" t="s">
        <v>630</v>
      </c>
      <c r="B638" s="71" t="s">
        <v>640</v>
      </c>
      <c r="C638" s="74" t="s">
        <v>584</v>
      </c>
      <c r="D638" s="68">
        <v>43831</v>
      </c>
      <c r="E638" s="68">
        <v>44196</v>
      </c>
      <c r="F638" s="68">
        <v>43831</v>
      </c>
      <c r="G638" s="76">
        <v>44196</v>
      </c>
      <c r="H638" s="33" t="s">
        <v>18</v>
      </c>
      <c r="I638" s="149">
        <v>6941.49</v>
      </c>
      <c r="J638" s="103">
        <v>6941.4897099999998</v>
      </c>
      <c r="K638" s="73">
        <f t="shared" si="10"/>
        <v>99.999995822222616</v>
      </c>
      <c r="L638" s="71" t="s">
        <v>1048</v>
      </c>
      <c r="M638" s="125" t="s">
        <v>815</v>
      </c>
      <c r="N638" s="23"/>
      <c r="O638" s="23"/>
      <c r="P638" s="22"/>
      <c r="Q638" s="22"/>
      <c r="R638" s="22"/>
      <c r="S638" s="22"/>
      <c r="T638" s="22"/>
      <c r="U638" s="22"/>
      <c r="V638" s="22"/>
    </row>
    <row r="639" spans="1:22" s="21" customFormat="1" ht="80.25" customHeight="1" x14ac:dyDescent="0.2">
      <c r="A639" s="97" t="s">
        <v>631</v>
      </c>
      <c r="B639" s="71" t="s">
        <v>641</v>
      </c>
      <c r="C639" s="74" t="s">
        <v>584</v>
      </c>
      <c r="D639" s="68">
        <v>43831</v>
      </c>
      <c r="E639" s="68">
        <v>44196</v>
      </c>
      <c r="F639" s="68">
        <v>43831</v>
      </c>
      <c r="G639" s="76">
        <v>44196</v>
      </c>
      <c r="H639" s="33" t="s">
        <v>18</v>
      </c>
      <c r="I639" s="149">
        <v>13660.63</v>
      </c>
      <c r="J639" s="103">
        <v>13660.629059999999</v>
      </c>
      <c r="K639" s="73">
        <f t="shared" si="10"/>
        <v>99.999993118911789</v>
      </c>
      <c r="L639" s="71" t="s">
        <v>1049</v>
      </c>
      <c r="M639" s="125" t="s">
        <v>815</v>
      </c>
      <c r="N639" s="23"/>
      <c r="O639" s="23"/>
      <c r="P639" s="22"/>
      <c r="Q639" s="22"/>
      <c r="R639" s="22"/>
      <c r="S639" s="22"/>
      <c r="T639" s="22"/>
      <c r="U639" s="22"/>
      <c r="V639" s="22"/>
    </row>
    <row r="640" spans="1:22" s="21" customFormat="1" ht="80.25" customHeight="1" x14ac:dyDescent="0.2">
      <c r="A640" s="97" t="s">
        <v>632</v>
      </c>
      <c r="B640" s="71" t="s">
        <v>642</v>
      </c>
      <c r="C640" s="74" t="s">
        <v>584</v>
      </c>
      <c r="D640" s="68">
        <v>43831</v>
      </c>
      <c r="E640" s="68">
        <v>44196</v>
      </c>
      <c r="F640" s="68">
        <v>43831</v>
      </c>
      <c r="G640" s="76">
        <v>44196</v>
      </c>
      <c r="H640" s="33" t="s">
        <v>18</v>
      </c>
      <c r="I640" s="149">
        <v>9515.44</v>
      </c>
      <c r="J640" s="103">
        <v>9515.4443800000008</v>
      </c>
      <c r="K640" s="73">
        <f t="shared" si="10"/>
        <v>100.00004603045156</v>
      </c>
      <c r="L640" s="71" t="s">
        <v>1050</v>
      </c>
      <c r="M640" s="125" t="s">
        <v>815</v>
      </c>
      <c r="N640" s="23"/>
      <c r="O640" s="23"/>
      <c r="P640" s="22"/>
      <c r="Q640" s="22"/>
      <c r="R640" s="22"/>
      <c r="S640" s="22"/>
      <c r="T640" s="22"/>
      <c r="U640" s="22"/>
      <c r="V640" s="22"/>
    </row>
    <row r="641" spans="1:22" s="21" customFormat="1" ht="76.5" x14ac:dyDescent="0.2">
      <c r="A641" s="141" t="s">
        <v>643</v>
      </c>
      <c r="B641" s="133" t="s">
        <v>644</v>
      </c>
      <c r="C641" s="133" t="s">
        <v>584</v>
      </c>
      <c r="D641" s="131">
        <v>43831</v>
      </c>
      <c r="E641" s="131">
        <v>44196</v>
      </c>
      <c r="F641" s="131">
        <v>43831</v>
      </c>
      <c r="G641" s="130">
        <v>44196</v>
      </c>
      <c r="H641" s="138" t="s">
        <v>18</v>
      </c>
      <c r="I641" s="148">
        <v>7604.83</v>
      </c>
      <c r="J641" s="103">
        <v>7604.8279899999998</v>
      </c>
      <c r="K641" s="73">
        <f t="shared" si="10"/>
        <v>99.999973569428903</v>
      </c>
      <c r="L641" s="133" t="s">
        <v>1129</v>
      </c>
      <c r="M641" s="135" t="s">
        <v>815</v>
      </c>
      <c r="N641" s="23"/>
      <c r="O641" s="23"/>
      <c r="P641" s="22"/>
      <c r="Q641" s="22"/>
      <c r="R641" s="22"/>
      <c r="S641" s="22"/>
      <c r="T641" s="22"/>
      <c r="U641" s="22"/>
      <c r="V641" s="22"/>
    </row>
    <row r="642" spans="1:22" s="21" customFormat="1" ht="24.75" customHeight="1" x14ac:dyDescent="0.2">
      <c r="A642" s="185" t="s">
        <v>645</v>
      </c>
      <c r="B642" s="165" t="s">
        <v>649</v>
      </c>
      <c r="C642" s="165" t="s">
        <v>584</v>
      </c>
      <c r="D642" s="168">
        <v>43831</v>
      </c>
      <c r="E642" s="168">
        <v>44196</v>
      </c>
      <c r="F642" s="168">
        <v>43831</v>
      </c>
      <c r="G642" s="171">
        <v>44196</v>
      </c>
      <c r="H642" s="138" t="s">
        <v>15</v>
      </c>
      <c r="I642" s="149">
        <v>2672.65</v>
      </c>
      <c r="J642" s="103">
        <v>2672.6462999999999</v>
      </c>
      <c r="K642" s="73">
        <f t="shared" si="10"/>
        <v>99.999861560623344</v>
      </c>
      <c r="L642" s="165" t="s">
        <v>1051</v>
      </c>
      <c r="M642" s="174" t="s">
        <v>815</v>
      </c>
      <c r="N642" s="23"/>
      <c r="O642" s="23"/>
      <c r="P642" s="22"/>
      <c r="Q642" s="22"/>
      <c r="R642" s="22"/>
      <c r="S642" s="22"/>
      <c r="T642" s="22"/>
      <c r="U642" s="22"/>
      <c r="V642" s="22"/>
    </row>
    <row r="643" spans="1:22" s="21" customFormat="1" ht="24.75" customHeight="1" x14ac:dyDescent="0.2">
      <c r="A643" s="186"/>
      <c r="B643" s="166"/>
      <c r="C643" s="166"/>
      <c r="D643" s="169"/>
      <c r="E643" s="169"/>
      <c r="F643" s="169"/>
      <c r="G643" s="172"/>
      <c r="H643" s="33" t="s">
        <v>18</v>
      </c>
      <c r="I643" s="149">
        <v>1593.5</v>
      </c>
      <c r="J643" s="103">
        <v>1593.49719</v>
      </c>
      <c r="K643" s="73">
        <f t="shared" si="10"/>
        <v>99.999823658613124</v>
      </c>
      <c r="L643" s="166"/>
      <c r="M643" s="175"/>
      <c r="N643" s="23"/>
      <c r="O643" s="23"/>
      <c r="P643" s="22"/>
      <c r="Q643" s="22"/>
      <c r="R643" s="22"/>
      <c r="S643" s="22"/>
      <c r="T643" s="22"/>
      <c r="U643" s="22"/>
      <c r="V643" s="22"/>
    </row>
    <row r="644" spans="1:22" s="21" customFormat="1" ht="24.75" customHeight="1" x14ac:dyDescent="0.2">
      <c r="A644" s="186"/>
      <c r="B644" s="166"/>
      <c r="C644" s="166"/>
      <c r="D644" s="169"/>
      <c r="E644" s="169"/>
      <c r="F644" s="169"/>
      <c r="G644" s="172"/>
      <c r="H644" s="138" t="s">
        <v>7</v>
      </c>
      <c r="I644" s="149">
        <v>845.98</v>
      </c>
      <c r="J644" s="103">
        <v>845.98297000000002</v>
      </c>
      <c r="K644" s="73">
        <f t="shared" si="10"/>
        <v>100.00035107212936</v>
      </c>
      <c r="L644" s="166"/>
      <c r="M644" s="175"/>
      <c r="N644" s="23"/>
      <c r="O644" s="23"/>
      <c r="P644" s="22"/>
      <c r="Q644" s="22"/>
      <c r="R644" s="22"/>
      <c r="S644" s="22"/>
      <c r="T644" s="22"/>
      <c r="U644" s="22"/>
      <c r="V644" s="22"/>
    </row>
    <row r="645" spans="1:22" s="21" customFormat="1" ht="24.75" customHeight="1" x14ac:dyDescent="0.2">
      <c r="A645" s="187"/>
      <c r="B645" s="167"/>
      <c r="C645" s="167"/>
      <c r="D645" s="170"/>
      <c r="E645" s="170"/>
      <c r="F645" s="170"/>
      <c r="G645" s="173"/>
      <c r="H645" s="138" t="s">
        <v>6</v>
      </c>
      <c r="I645" s="149">
        <v>233.17</v>
      </c>
      <c r="J645" s="103">
        <v>233.16614000000001</v>
      </c>
      <c r="K645" s="73">
        <f t="shared" si="10"/>
        <v>99.99834455547456</v>
      </c>
      <c r="L645" s="167"/>
      <c r="M645" s="176"/>
      <c r="N645" s="23"/>
      <c r="O645" s="23"/>
      <c r="P645" s="22"/>
      <c r="Q645" s="22"/>
      <c r="R645" s="22"/>
      <c r="S645" s="22"/>
      <c r="T645" s="22"/>
      <c r="U645" s="22"/>
      <c r="V645" s="22"/>
    </row>
    <row r="646" spans="1:22" s="21" customFormat="1" ht="24.75" customHeight="1" x14ac:dyDescent="0.2">
      <c r="A646" s="185" t="s">
        <v>646</v>
      </c>
      <c r="B646" s="165" t="s">
        <v>650</v>
      </c>
      <c r="C646" s="165" t="s">
        <v>584</v>
      </c>
      <c r="D646" s="168">
        <v>43831</v>
      </c>
      <c r="E646" s="168">
        <v>44196</v>
      </c>
      <c r="F646" s="168">
        <v>43831</v>
      </c>
      <c r="G646" s="171">
        <v>44196</v>
      </c>
      <c r="H646" s="138" t="s">
        <v>15</v>
      </c>
      <c r="I646" s="149">
        <v>3558.24</v>
      </c>
      <c r="J646" s="103">
        <v>3558.24368</v>
      </c>
      <c r="K646" s="73">
        <f t="shared" si="10"/>
        <v>100.00010342191645</v>
      </c>
      <c r="L646" s="165" t="s">
        <v>1052</v>
      </c>
      <c r="M646" s="174" t="s">
        <v>815</v>
      </c>
      <c r="N646" s="23"/>
      <c r="O646" s="23"/>
      <c r="P646" s="22"/>
      <c r="Q646" s="22"/>
      <c r="R646" s="22"/>
      <c r="S646" s="22"/>
      <c r="T646" s="22"/>
      <c r="U646" s="22"/>
      <c r="V646" s="22"/>
    </row>
    <row r="647" spans="1:22" s="21" customFormat="1" ht="24.75" customHeight="1" x14ac:dyDescent="0.2">
      <c r="A647" s="186"/>
      <c r="B647" s="166"/>
      <c r="C647" s="166"/>
      <c r="D647" s="169"/>
      <c r="E647" s="169"/>
      <c r="F647" s="169"/>
      <c r="G647" s="172"/>
      <c r="H647" s="33" t="s">
        <v>18</v>
      </c>
      <c r="I647" s="149">
        <v>2121.5100000000002</v>
      </c>
      <c r="J647" s="103">
        <v>2121.5120400000001</v>
      </c>
      <c r="K647" s="73">
        <f t="shared" si="10"/>
        <v>100.00009615792524</v>
      </c>
      <c r="L647" s="166"/>
      <c r="M647" s="175"/>
      <c r="N647" s="23"/>
      <c r="O647" s="23"/>
      <c r="P647" s="22"/>
      <c r="Q647" s="22"/>
      <c r="R647" s="22"/>
      <c r="S647" s="22"/>
      <c r="T647" s="22"/>
      <c r="U647" s="22"/>
      <c r="V647" s="22"/>
    </row>
    <row r="648" spans="1:22" s="21" customFormat="1" ht="24.75" customHeight="1" x14ac:dyDescent="0.2">
      <c r="A648" s="186"/>
      <c r="B648" s="166"/>
      <c r="C648" s="166"/>
      <c r="D648" s="169"/>
      <c r="E648" s="169"/>
      <c r="F648" s="169"/>
      <c r="G648" s="172"/>
      <c r="H648" s="138" t="s">
        <v>7</v>
      </c>
      <c r="I648" s="149">
        <v>1126.3</v>
      </c>
      <c r="J648" s="103">
        <v>1126.3045</v>
      </c>
      <c r="K648" s="73">
        <f t="shared" si="10"/>
        <v>100.00039953831129</v>
      </c>
      <c r="L648" s="166"/>
      <c r="M648" s="175"/>
      <c r="N648" s="23"/>
      <c r="O648" s="23"/>
      <c r="P648" s="22"/>
      <c r="Q648" s="22"/>
      <c r="R648" s="22"/>
      <c r="S648" s="22"/>
      <c r="T648" s="22"/>
      <c r="U648" s="22"/>
      <c r="V648" s="22"/>
    </row>
    <row r="649" spans="1:22" s="21" customFormat="1" ht="24.75" customHeight="1" x14ac:dyDescent="0.2">
      <c r="A649" s="187"/>
      <c r="B649" s="167"/>
      <c r="C649" s="167"/>
      <c r="D649" s="170"/>
      <c r="E649" s="170"/>
      <c r="F649" s="170"/>
      <c r="G649" s="173"/>
      <c r="H649" s="138" t="s">
        <v>6</v>
      </c>
      <c r="I649" s="149">
        <v>310.43</v>
      </c>
      <c r="J649" s="103">
        <v>310.42714000000001</v>
      </c>
      <c r="K649" s="73">
        <f t="shared" si="10"/>
        <v>99.999078697290855</v>
      </c>
      <c r="L649" s="167"/>
      <c r="M649" s="176"/>
      <c r="N649" s="23"/>
      <c r="O649" s="23"/>
      <c r="P649" s="22"/>
      <c r="Q649" s="22"/>
      <c r="R649" s="22"/>
      <c r="S649" s="22"/>
      <c r="T649" s="22"/>
      <c r="U649" s="22"/>
      <c r="V649" s="22"/>
    </row>
    <row r="650" spans="1:22" s="21" customFormat="1" ht="24.75" customHeight="1" x14ac:dyDescent="0.2">
      <c r="A650" s="185" t="s">
        <v>647</v>
      </c>
      <c r="B650" s="165" t="s">
        <v>651</v>
      </c>
      <c r="C650" s="165" t="s">
        <v>584</v>
      </c>
      <c r="D650" s="168">
        <v>43831</v>
      </c>
      <c r="E650" s="168">
        <v>44196</v>
      </c>
      <c r="F650" s="168">
        <v>43831</v>
      </c>
      <c r="G650" s="171">
        <v>44196</v>
      </c>
      <c r="H650" s="138" t="s">
        <v>15</v>
      </c>
      <c r="I650" s="149">
        <v>9626.2900000000009</v>
      </c>
      <c r="J650" s="103">
        <v>9626.2865999999995</v>
      </c>
      <c r="K650" s="73">
        <f t="shared" si="10"/>
        <v>99.999964680058454</v>
      </c>
      <c r="L650" s="165" t="s">
        <v>1053</v>
      </c>
      <c r="M650" s="174" t="s">
        <v>815</v>
      </c>
      <c r="N650" s="23"/>
      <c r="O650" s="23"/>
      <c r="P650" s="22"/>
      <c r="Q650" s="22"/>
      <c r="R650" s="22"/>
      <c r="S650" s="22"/>
      <c r="T650" s="22"/>
      <c r="U650" s="22"/>
      <c r="V650" s="22"/>
    </row>
    <row r="651" spans="1:22" s="21" customFormat="1" ht="24.75" customHeight="1" x14ac:dyDescent="0.2">
      <c r="A651" s="186"/>
      <c r="B651" s="166"/>
      <c r="C651" s="166"/>
      <c r="D651" s="169"/>
      <c r="E651" s="169"/>
      <c r="F651" s="169"/>
      <c r="G651" s="172"/>
      <c r="H651" s="33" t="s">
        <v>18</v>
      </c>
      <c r="I651" s="149">
        <v>5739.43</v>
      </c>
      <c r="J651" s="103">
        <v>5739.4278800000002</v>
      </c>
      <c r="K651" s="73">
        <f t="shared" si="10"/>
        <v>99.999963062534079</v>
      </c>
      <c r="L651" s="166"/>
      <c r="M651" s="175"/>
      <c r="N651" s="23"/>
      <c r="O651" s="23"/>
      <c r="P651" s="22"/>
      <c r="Q651" s="22"/>
      <c r="R651" s="22"/>
      <c r="S651" s="22"/>
      <c r="T651" s="22"/>
      <c r="U651" s="22"/>
      <c r="V651" s="22"/>
    </row>
    <row r="652" spans="1:22" s="21" customFormat="1" ht="24.75" customHeight="1" x14ac:dyDescent="0.2">
      <c r="A652" s="186"/>
      <c r="B652" s="166"/>
      <c r="C652" s="166"/>
      <c r="D652" s="169"/>
      <c r="E652" s="169"/>
      <c r="F652" s="169"/>
      <c r="G652" s="172"/>
      <c r="H652" s="138" t="s">
        <v>7</v>
      </c>
      <c r="I652" s="149">
        <v>3047.05</v>
      </c>
      <c r="J652" s="103">
        <v>3047.04538</v>
      </c>
      <c r="K652" s="73">
        <f t="shared" si="10"/>
        <v>99.999848377939315</v>
      </c>
      <c r="L652" s="166"/>
      <c r="M652" s="175"/>
      <c r="N652" s="23"/>
      <c r="O652" s="23"/>
      <c r="P652" s="22"/>
      <c r="Q652" s="22"/>
      <c r="R652" s="22"/>
      <c r="S652" s="22"/>
      <c r="T652" s="22"/>
      <c r="U652" s="22"/>
      <c r="V652" s="22"/>
    </row>
    <row r="653" spans="1:22" s="21" customFormat="1" ht="24.75" customHeight="1" x14ac:dyDescent="0.2">
      <c r="A653" s="187"/>
      <c r="B653" s="167"/>
      <c r="C653" s="167"/>
      <c r="D653" s="170"/>
      <c r="E653" s="170"/>
      <c r="F653" s="170"/>
      <c r="G653" s="173"/>
      <c r="H653" s="138" t="s">
        <v>6</v>
      </c>
      <c r="I653" s="149">
        <v>839.81</v>
      </c>
      <c r="J653" s="103">
        <v>839.81334000000004</v>
      </c>
      <c r="K653" s="73">
        <f t="shared" si="10"/>
        <v>100.00039770900561</v>
      </c>
      <c r="L653" s="167"/>
      <c r="M653" s="176"/>
      <c r="N653" s="23"/>
      <c r="O653" s="23"/>
      <c r="P653" s="22"/>
      <c r="Q653" s="22"/>
      <c r="R653" s="22"/>
      <c r="S653" s="22"/>
      <c r="T653" s="22"/>
      <c r="U653" s="22"/>
      <c r="V653" s="22"/>
    </row>
    <row r="654" spans="1:22" s="21" customFormat="1" ht="24.75" customHeight="1" x14ac:dyDescent="0.2">
      <c r="A654" s="185" t="s">
        <v>648</v>
      </c>
      <c r="B654" s="165" t="s">
        <v>652</v>
      </c>
      <c r="C654" s="165" t="s">
        <v>584</v>
      </c>
      <c r="D654" s="168">
        <v>43831</v>
      </c>
      <c r="E654" s="168">
        <v>44196</v>
      </c>
      <c r="F654" s="168">
        <v>43831</v>
      </c>
      <c r="G654" s="171">
        <v>44196</v>
      </c>
      <c r="H654" s="138" t="s">
        <v>15</v>
      </c>
      <c r="I654" s="149">
        <v>5136.6499999999996</v>
      </c>
      <c r="J654" s="103">
        <v>5136.6527500000002</v>
      </c>
      <c r="K654" s="73">
        <f t="shared" si="10"/>
        <v>100.00005353683822</v>
      </c>
      <c r="L654" s="165" t="s">
        <v>1054</v>
      </c>
      <c r="M654" s="174" t="s">
        <v>815</v>
      </c>
      <c r="N654" s="23"/>
      <c r="O654" s="23"/>
      <c r="P654" s="22"/>
      <c r="Q654" s="22"/>
      <c r="R654" s="22"/>
      <c r="S654" s="22"/>
      <c r="T654" s="22"/>
      <c r="U654" s="22"/>
      <c r="V654" s="22"/>
    </row>
    <row r="655" spans="1:22" s="21" customFormat="1" ht="24.75" customHeight="1" x14ac:dyDescent="0.2">
      <c r="A655" s="186"/>
      <c r="B655" s="166"/>
      <c r="C655" s="166"/>
      <c r="D655" s="169"/>
      <c r="E655" s="169"/>
      <c r="F655" s="169"/>
      <c r="G655" s="172"/>
      <c r="H655" s="33" t="s">
        <v>18</v>
      </c>
      <c r="I655" s="149">
        <v>3062.6</v>
      </c>
      <c r="J655" s="103">
        <v>3062.5981999999999</v>
      </c>
      <c r="K655" s="73">
        <f t="shared" si="10"/>
        <v>99.999941226408922</v>
      </c>
      <c r="L655" s="166"/>
      <c r="M655" s="175"/>
      <c r="N655" s="23"/>
      <c r="O655" s="23"/>
      <c r="P655" s="22"/>
      <c r="Q655" s="22"/>
      <c r="R655" s="22"/>
      <c r="S655" s="22"/>
      <c r="T655" s="22"/>
      <c r="U655" s="22"/>
      <c r="V655" s="22"/>
    </row>
    <row r="656" spans="1:22" s="21" customFormat="1" ht="24.75" customHeight="1" x14ac:dyDescent="0.2">
      <c r="A656" s="186"/>
      <c r="B656" s="166"/>
      <c r="C656" s="166"/>
      <c r="D656" s="169"/>
      <c r="E656" s="169"/>
      <c r="F656" s="169"/>
      <c r="G656" s="172"/>
      <c r="H656" s="138" t="s">
        <v>7</v>
      </c>
      <c r="I656" s="149">
        <v>1625.92</v>
      </c>
      <c r="J656" s="103">
        <v>1625.9243799999999</v>
      </c>
      <c r="K656" s="73">
        <f t="shared" si="10"/>
        <v>100.00026938594763</v>
      </c>
      <c r="L656" s="166"/>
      <c r="M656" s="175"/>
      <c r="N656" s="23"/>
      <c r="O656" s="23"/>
      <c r="P656" s="22"/>
      <c r="Q656" s="22"/>
      <c r="R656" s="22"/>
      <c r="S656" s="22"/>
      <c r="T656" s="22"/>
      <c r="U656" s="22"/>
      <c r="V656" s="22"/>
    </row>
    <row r="657" spans="1:22" s="21" customFormat="1" ht="24.75" customHeight="1" x14ac:dyDescent="0.2">
      <c r="A657" s="187"/>
      <c r="B657" s="167"/>
      <c r="C657" s="167"/>
      <c r="D657" s="170"/>
      <c r="E657" s="170"/>
      <c r="F657" s="170"/>
      <c r="G657" s="173"/>
      <c r="H657" s="138" t="s">
        <v>6</v>
      </c>
      <c r="I657" s="149">
        <v>448.13</v>
      </c>
      <c r="J657" s="103">
        <v>448.13017000000002</v>
      </c>
      <c r="K657" s="73">
        <f t="shared" si="10"/>
        <v>100.00003793542054</v>
      </c>
      <c r="L657" s="167"/>
      <c r="M657" s="176"/>
      <c r="N657" s="23"/>
      <c r="O657" s="23"/>
      <c r="P657" s="22"/>
      <c r="Q657" s="22"/>
      <c r="R657" s="22"/>
      <c r="S657" s="22"/>
      <c r="T657" s="22"/>
      <c r="U657" s="22"/>
      <c r="V657" s="22"/>
    </row>
    <row r="658" spans="1:22" s="21" customFormat="1" ht="24.75" customHeight="1" x14ac:dyDescent="0.2">
      <c r="A658" s="185" t="s">
        <v>653</v>
      </c>
      <c r="B658" s="165" t="s">
        <v>654</v>
      </c>
      <c r="C658" s="165" t="s">
        <v>584</v>
      </c>
      <c r="D658" s="168">
        <v>43831</v>
      </c>
      <c r="E658" s="168">
        <v>44196</v>
      </c>
      <c r="F658" s="168">
        <v>43831</v>
      </c>
      <c r="G658" s="171">
        <v>44196</v>
      </c>
      <c r="H658" s="138" t="s">
        <v>15</v>
      </c>
      <c r="I658" s="149">
        <v>9670.3799999999992</v>
      </c>
      <c r="J658" s="103">
        <v>9670.3826700000009</v>
      </c>
      <c r="K658" s="73">
        <f t="shared" si="10"/>
        <v>100.00002761008359</v>
      </c>
      <c r="L658" s="165" t="s">
        <v>1055</v>
      </c>
      <c r="M658" s="174" t="s">
        <v>815</v>
      </c>
      <c r="N658" s="23"/>
      <c r="O658" s="23"/>
      <c r="P658" s="22"/>
      <c r="Q658" s="22"/>
      <c r="R658" s="22"/>
      <c r="S658" s="22"/>
      <c r="T658" s="22"/>
      <c r="U658" s="22"/>
      <c r="V658" s="22"/>
    </row>
    <row r="659" spans="1:22" s="21" customFormat="1" ht="24.75" customHeight="1" x14ac:dyDescent="0.2">
      <c r="A659" s="186"/>
      <c r="B659" s="166"/>
      <c r="C659" s="166"/>
      <c r="D659" s="169"/>
      <c r="E659" s="169"/>
      <c r="F659" s="169"/>
      <c r="G659" s="172"/>
      <c r="H659" s="138" t="s">
        <v>7</v>
      </c>
      <c r="I659" s="149">
        <v>7580.95</v>
      </c>
      <c r="J659" s="103">
        <v>7580.9533899999997</v>
      </c>
      <c r="K659" s="73">
        <f t="shared" si="10"/>
        <v>100.00004471735073</v>
      </c>
      <c r="L659" s="166"/>
      <c r="M659" s="175"/>
      <c r="N659" s="23"/>
      <c r="O659" s="23"/>
      <c r="P659" s="22"/>
      <c r="Q659" s="22"/>
      <c r="R659" s="22"/>
      <c r="S659" s="22"/>
      <c r="T659" s="22"/>
      <c r="U659" s="22"/>
      <c r="V659" s="22"/>
    </row>
    <row r="660" spans="1:22" s="21" customFormat="1" ht="30" customHeight="1" x14ac:dyDescent="0.2">
      <c r="A660" s="187"/>
      <c r="B660" s="167"/>
      <c r="C660" s="167"/>
      <c r="D660" s="170"/>
      <c r="E660" s="170"/>
      <c r="F660" s="170"/>
      <c r="G660" s="173"/>
      <c r="H660" s="138" t="s">
        <v>6</v>
      </c>
      <c r="I660" s="149">
        <v>2089.4299999999998</v>
      </c>
      <c r="J660" s="103">
        <v>2089.4292799999998</v>
      </c>
      <c r="K660" s="73">
        <f t="shared" si="10"/>
        <v>99.999965540841288</v>
      </c>
      <c r="L660" s="167"/>
      <c r="M660" s="176"/>
      <c r="N660" s="23"/>
      <c r="O660" s="23"/>
      <c r="P660" s="22"/>
      <c r="Q660" s="22"/>
      <c r="R660" s="22"/>
      <c r="S660" s="22"/>
      <c r="T660" s="22"/>
      <c r="U660" s="22"/>
      <c r="V660" s="22"/>
    </row>
    <row r="661" spans="1:22" s="21" customFormat="1" ht="24.75" customHeight="1" x14ac:dyDescent="0.2">
      <c r="A661" s="185" t="s">
        <v>655</v>
      </c>
      <c r="B661" s="165" t="s">
        <v>656</v>
      </c>
      <c r="C661" s="165" t="s">
        <v>584</v>
      </c>
      <c r="D661" s="168">
        <v>43831</v>
      </c>
      <c r="E661" s="168">
        <v>44196</v>
      </c>
      <c r="F661" s="168">
        <v>43831</v>
      </c>
      <c r="G661" s="171">
        <v>44196</v>
      </c>
      <c r="H661" s="138" t="s">
        <v>15</v>
      </c>
      <c r="I661" s="148">
        <v>2528.6999999999998</v>
      </c>
      <c r="J661" s="103">
        <v>2528.6999999999998</v>
      </c>
      <c r="K661" s="73">
        <f t="shared" si="10"/>
        <v>100</v>
      </c>
      <c r="L661" s="165" t="s">
        <v>1056</v>
      </c>
      <c r="M661" s="174" t="s">
        <v>815</v>
      </c>
      <c r="N661" s="23"/>
      <c r="O661" s="23"/>
      <c r="P661" s="22"/>
      <c r="Q661" s="22"/>
      <c r="R661" s="22"/>
      <c r="S661" s="22"/>
      <c r="T661" s="22"/>
      <c r="U661" s="22"/>
      <c r="V661" s="22"/>
    </row>
    <row r="662" spans="1:22" s="21" customFormat="1" ht="24.75" customHeight="1" x14ac:dyDescent="0.2">
      <c r="A662" s="186"/>
      <c r="B662" s="166"/>
      <c r="C662" s="166"/>
      <c r="D662" s="169"/>
      <c r="E662" s="169"/>
      <c r="F662" s="169"/>
      <c r="G662" s="172"/>
      <c r="H662" s="33" t="s">
        <v>18</v>
      </c>
      <c r="I662" s="148">
        <v>1507.67</v>
      </c>
      <c r="J662" s="103">
        <v>1507.6678199999999</v>
      </c>
      <c r="K662" s="73">
        <f t="shared" si="10"/>
        <v>99.999855406023855</v>
      </c>
      <c r="L662" s="166"/>
      <c r="M662" s="175"/>
      <c r="N662" s="23"/>
      <c r="O662" s="23"/>
      <c r="P662" s="22"/>
      <c r="Q662" s="22"/>
      <c r="R662" s="22"/>
      <c r="S662" s="22"/>
      <c r="T662" s="22"/>
      <c r="U662" s="22"/>
      <c r="V662" s="22"/>
    </row>
    <row r="663" spans="1:22" s="21" customFormat="1" ht="24.75" customHeight="1" x14ac:dyDescent="0.2">
      <c r="A663" s="186"/>
      <c r="B663" s="166"/>
      <c r="C663" s="166"/>
      <c r="D663" s="169"/>
      <c r="E663" s="169"/>
      <c r="F663" s="169"/>
      <c r="G663" s="172"/>
      <c r="H663" s="138" t="s">
        <v>7</v>
      </c>
      <c r="I663" s="148">
        <v>800.42</v>
      </c>
      <c r="J663" s="103">
        <v>800.41641000000004</v>
      </c>
      <c r="K663" s="73">
        <f t="shared" si="10"/>
        <v>99.999551485470136</v>
      </c>
      <c r="L663" s="166"/>
      <c r="M663" s="175"/>
      <c r="N663" s="23"/>
      <c r="O663" s="23"/>
      <c r="P663" s="22"/>
      <c r="Q663" s="22"/>
      <c r="R663" s="22"/>
      <c r="S663" s="22"/>
      <c r="T663" s="22"/>
      <c r="U663" s="22"/>
      <c r="V663" s="22"/>
    </row>
    <row r="664" spans="1:22" s="21" customFormat="1" ht="24.75" customHeight="1" x14ac:dyDescent="0.2">
      <c r="A664" s="187"/>
      <c r="B664" s="167"/>
      <c r="C664" s="167"/>
      <c r="D664" s="170"/>
      <c r="E664" s="170"/>
      <c r="F664" s="170"/>
      <c r="G664" s="173"/>
      <c r="H664" s="138" t="s">
        <v>6</v>
      </c>
      <c r="I664" s="148">
        <v>220.61</v>
      </c>
      <c r="J664" s="103">
        <v>220.60727</v>
      </c>
      <c r="K664" s="73">
        <f t="shared" si="10"/>
        <v>99.99876252209782</v>
      </c>
      <c r="L664" s="167"/>
      <c r="M664" s="176"/>
      <c r="N664" s="23"/>
      <c r="O664" s="23"/>
      <c r="P664" s="22"/>
      <c r="Q664" s="22"/>
      <c r="R664" s="22"/>
      <c r="S664" s="22"/>
      <c r="T664" s="22"/>
      <c r="U664" s="22"/>
      <c r="V664" s="22"/>
    </row>
    <row r="665" spans="1:22" s="21" customFormat="1" ht="80.25" customHeight="1" x14ac:dyDescent="0.2">
      <c r="A665" s="97" t="s">
        <v>657</v>
      </c>
      <c r="B665" s="71" t="s">
        <v>661</v>
      </c>
      <c r="C665" s="74" t="s">
        <v>584</v>
      </c>
      <c r="D665" s="68">
        <v>43831</v>
      </c>
      <c r="E665" s="68">
        <v>44196</v>
      </c>
      <c r="F665" s="68">
        <v>43831</v>
      </c>
      <c r="G665" s="76">
        <v>44196</v>
      </c>
      <c r="H665" s="33" t="s">
        <v>18</v>
      </c>
      <c r="I665" s="149">
        <v>9769.99</v>
      </c>
      <c r="J665" s="103">
        <v>9769.9864699999998</v>
      </c>
      <c r="K665" s="73">
        <f t="shared" si="10"/>
        <v>99.99996386894972</v>
      </c>
      <c r="L665" s="71" t="s">
        <v>1057</v>
      </c>
      <c r="M665" s="125" t="s">
        <v>815</v>
      </c>
      <c r="N665" s="23"/>
      <c r="O665" s="23"/>
      <c r="P665" s="22"/>
      <c r="Q665" s="22"/>
      <c r="R665" s="22"/>
      <c r="S665" s="22"/>
      <c r="T665" s="22"/>
      <c r="U665" s="22"/>
      <c r="V665" s="22"/>
    </row>
    <row r="666" spans="1:22" s="21" customFormat="1" ht="80.25" customHeight="1" x14ac:dyDescent="0.2">
      <c r="A666" s="97" t="s">
        <v>658</v>
      </c>
      <c r="B666" s="71" t="s">
        <v>662</v>
      </c>
      <c r="C666" s="74" t="s">
        <v>584</v>
      </c>
      <c r="D666" s="68">
        <v>43831</v>
      </c>
      <c r="E666" s="68">
        <v>44196</v>
      </c>
      <c r="F666" s="68">
        <v>43831</v>
      </c>
      <c r="G666" s="76">
        <v>44196</v>
      </c>
      <c r="H666" s="33" t="s">
        <v>18</v>
      </c>
      <c r="I666" s="149">
        <v>8914.76</v>
      </c>
      <c r="J666" s="103">
        <v>8914.7564399999992</v>
      </c>
      <c r="K666" s="73">
        <f t="shared" si="10"/>
        <v>99.999960066227231</v>
      </c>
      <c r="L666" s="71" t="s">
        <v>1058</v>
      </c>
      <c r="M666" s="125" t="s">
        <v>815</v>
      </c>
      <c r="N666" s="23"/>
      <c r="O666" s="23"/>
      <c r="P666" s="22"/>
      <c r="Q666" s="22"/>
      <c r="R666" s="22"/>
      <c r="S666" s="22"/>
      <c r="T666" s="22"/>
      <c r="U666" s="22"/>
      <c r="V666" s="22"/>
    </row>
    <row r="667" spans="1:22" s="21" customFormat="1" ht="80.25" customHeight="1" x14ac:dyDescent="0.2">
      <c r="A667" s="97" t="s">
        <v>659</v>
      </c>
      <c r="B667" s="71" t="s">
        <v>663</v>
      </c>
      <c r="C667" s="74" t="s">
        <v>584</v>
      </c>
      <c r="D667" s="68">
        <v>43831</v>
      </c>
      <c r="E667" s="68">
        <v>44196</v>
      </c>
      <c r="F667" s="68">
        <v>43831</v>
      </c>
      <c r="G667" s="76">
        <v>44196</v>
      </c>
      <c r="H667" s="33" t="s">
        <v>18</v>
      </c>
      <c r="I667" s="149">
        <v>3437.68</v>
      </c>
      <c r="J667" s="103">
        <v>3437.67821</v>
      </c>
      <c r="K667" s="73">
        <f t="shared" si="10"/>
        <v>99.999947929999308</v>
      </c>
      <c r="L667" s="71" t="s">
        <v>1059</v>
      </c>
      <c r="M667" s="125" t="s">
        <v>815</v>
      </c>
      <c r="N667" s="23"/>
      <c r="O667" s="23"/>
      <c r="P667" s="22"/>
      <c r="Q667" s="22"/>
      <c r="R667" s="22"/>
      <c r="S667" s="22"/>
      <c r="T667" s="22"/>
      <c r="U667" s="22"/>
      <c r="V667" s="22"/>
    </row>
    <row r="668" spans="1:22" s="21" customFormat="1" ht="80.25" customHeight="1" x14ac:dyDescent="0.2">
      <c r="A668" s="97" t="s">
        <v>660</v>
      </c>
      <c r="B668" s="71" t="s">
        <v>664</v>
      </c>
      <c r="C668" s="74" t="s">
        <v>584</v>
      </c>
      <c r="D668" s="68">
        <v>43831</v>
      </c>
      <c r="E668" s="68">
        <v>44196</v>
      </c>
      <c r="F668" s="68">
        <v>43831</v>
      </c>
      <c r="G668" s="76">
        <v>44196</v>
      </c>
      <c r="H668" s="33" t="s">
        <v>18</v>
      </c>
      <c r="I668" s="149">
        <v>9161.44</v>
      </c>
      <c r="J668" s="103">
        <v>9161.4444399999993</v>
      </c>
      <c r="K668" s="73">
        <f t="shared" si="10"/>
        <v>100.0000484639969</v>
      </c>
      <c r="L668" s="71" t="s">
        <v>1060</v>
      </c>
      <c r="M668" s="125" t="s">
        <v>815</v>
      </c>
      <c r="N668" s="23"/>
      <c r="O668" s="23"/>
      <c r="P668" s="22"/>
      <c r="Q668" s="22"/>
      <c r="R668" s="22"/>
      <c r="S668" s="22"/>
      <c r="T668" s="22"/>
      <c r="U668" s="22"/>
      <c r="V668" s="22"/>
    </row>
    <row r="669" spans="1:22" s="21" customFormat="1" ht="76.5" x14ac:dyDescent="0.2">
      <c r="A669" s="142" t="s">
        <v>665</v>
      </c>
      <c r="B669" s="136" t="s">
        <v>666</v>
      </c>
      <c r="C669" s="136" t="s">
        <v>584</v>
      </c>
      <c r="D669" s="139">
        <v>43831</v>
      </c>
      <c r="E669" s="139">
        <v>44196</v>
      </c>
      <c r="F669" s="139">
        <v>43831</v>
      </c>
      <c r="G669" s="112">
        <v>44196</v>
      </c>
      <c r="H669" s="138" t="s">
        <v>18</v>
      </c>
      <c r="I669" s="148">
        <v>18765.060000000001</v>
      </c>
      <c r="J669" s="103">
        <v>18765.062689999999</v>
      </c>
      <c r="K669" s="137">
        <f t="shared" si="10"/>
        <v>100.00001433515267</v>
      </c>
      <c r="L669" s="136" t="s">
        <v>1130</v>
      </c>
      <c r="M669" s="140" t="s">
        <v>815</v>
      </c>
      <c r="N669" s="23"/>
      <c r="O669" s="23"/>
      <c r="P669" s="22"/>
      <c r="Q669" s="22"/>
      <c r="R669" s="22"/>
      <c r="S669" s="22"/>
      <c r="T669" s="22"/>
      <c r="U669" s="22"/>
      <c r="V669" s="22"/>
    </row>
    <row r="670" spans="1:22" s="21" customFormat="1" ht="80.25" customHeight="1" x14ac:dyDescent="0.2">
      <c r="A670" s="97" t="s">
        <v>668</v>
      </c>
      <c r="B670" s="71" t="s">
        <v>667</v>
      </c>
      <c r="C670" s="134" t="s">
        <v>584</v>
      </c>
      <c r="D670" s="68">
        <v>43831</v>
      </c>
      <c r="E670" s="68">
        <v>44196</v>
      </c>
      <c r="F670" s="68">
        <v>43831</v>
      </c>
      <c r="G670" s="132">
        <v>44196</v>
      </c>
      <c r="H670" s="146" t="s">
        <v>18</v>
      </c>
      <c r="I670" s="149">
        <v>14415.47</v>
      </c>
      <c r="J670" s="150">
        <v>14415.470799999999</v>
      </c>
      <c r="K670" s="144">
        <f t="shared" si="10"/>
        <v>100.00000554959358</v>
      </c>
      <c r="L670" s="71" t="s">
        <v>1061</v>
      </c>
      <c r="M670" s="125" t="s">
        <v>815</v>
      </c>
      <c r="N670" s="23"/>
      <c r="O670" s="23"/>
      <c r="P670" s="22"/>
      <c r="Q670" s="22"/>
      <c r="R670" s="22"/>
      <c r="S670" s="22"/>
      <c r="T670" s="22"/>
      <c r="U670" s="22"/>
      <c r="V670" s="22"/>
    </row>
    <row r="671" spans="1:22" s="21" customFormat="1" ht="24.75" customHeight="1" x14ac:dyDescent="0.2">
      <c r="A671" s="185" t="s">
        <v>669</v>
      </c>
      <c r="B671" s="165" t="s">
        <v>670</v>
      </c>
      <c r="C671" s="165" t="s">
        <v>584</v>
      </c>
      <c r="D671" s="168">
        <v>43831</v>
      </c>
      <c r="E671" s="168">
        <v>44196</v>
      </c>
      <c r="F671" s="168">
        <v>43831</v>
      </c>
      <c r="G671" s="171">
        <v>44196</v>
      </c>
      <c r="H671" s="138" t="s">
        <v>15</v>
      </c>
      <c r="I671" s="149">
        <v>3597.92</v>
      </c>
      <c r="J671" s="103">
        <v>3597.9246699999999</v>
      </c>
      <c r="K671" s="73">
        <f t="shared" si="10"/>
        <v>100.00012979721615</v>
      </c>
      <c r="L671" s="165" t="s">
        <v>1062</v>
      </c>
      <c r="M671" s="174" t="s">
        <v>815</v>
      </c>
      <c r="N671" s="23"/>
      <c r="O671" s="23"/>
      <c r="P671" s="22"/>
      <c r="Q671" s="22"/>
      <c r="R671" s="22"/>
      <c r="S671" s="22"/>
      <c r="T671" s="22"/>
      <c r="U671" s="22"/>
      <c r="V671" s="22"/>
    </row>
    <row r="672" spans="1:22" s="21" customFormat="1" ht="24.75" customHeight="1" x14ac:dyDescent="0.2">
      <c r="A672" s="186"/>
      <c r="B672" s="166"/>
      <c r="C672" s="166"/>
      <c r="D672" s="169"/>
      <c r="E672" s="169"/>
      <c r="F672" s="169"/>
      <c r="G672" s="172"/>
      <c r="H672" s="138" t="s">
        <v>7</v>
      </c>
      <c r="I672" s="149">
        <v>2820.54</v>
      </c>
      <c r="J672" s="103">
        <v>2820.5398</v>
      </c>
      <c r="K672" s="73">
        <f t="shared" si="10"/>
        <v>99.999992909159246</v>
      </c>
      <c r="L672" s="166"/>
      <c r="M672" s="175"/>
      <c r="N672" s="23"/>
      <c r="O672" s="23"/>
      <c r="P672" s="22"/>
      <c r="Q672" s="22"/>
      <c r="R672" s="22"/>
      <c r="S672" s="22"/>
      <c r="T672" s="22"/>
      <c r="U672" s="22"/>
      <c r="V672" s="22"/>
    </row>
    <row r="673" spans="1:22" s="21" customFormat="1" ht="30" customHeight="1" x14ac:dyDescent="0.2">
      <c r="A673" s="187"/>
      <c r="B673" s="167"/>
      <c r="C673" s="167"/>
      <c r="D673" s="170"/>
      <c r="E673" s="170"/>
      <c r="F673" s="170"/>
      <c r="G673" s="173"/>
      <c r="H673" s="138" t="s">
        <v>6</v>
      </c>
      <c r="I673" s="149">
        <v>777.38</v>
      </c>
      <c r="J673" s="103">
        <v>777.38486999999998</v>
      </c>
      <c r="K673" s="73">
        <f t="shared" si="10"/>
        <v>100.00062646324834</v>
      </c>
      <c r="L673" s="167"/>
      <c r="M673" s="176"/>
      <c r="N673" s="23"/>
      <c r="O673" s="23"/>
      <c r="P673" s="22"/>
      <c r="Q673" s="22"/>
      <c r="R673" s="22"/>
      <c r="S673" s="22"/>
      <c r="T673" s="22"/>
      <c r="U673" s="22"/>
      <c r="V673" s="22"/>
    </row>
    <row r="674" spans="1:22" s="21" customFormat="1" ht="24.75" customHeight="1" x14ac:dyDescent="0.2">
      <c r="A674" s="185" t="s">
        <v>671</v>
      </c>
      <c r="B674" s="165" t="s">
        <v>672</v>
      </c>
      <c r="C674" s="165" t="s">
        <v>584</v>
      </c>
      <c r="D674" s="168">
        <v>43831</v>
      </c>
      <c r="E674" s="168">
        <v>44196</v>
      </c>
      <c r="F674" s="168">
        <v>43831</v>
      </c>
      <c r="G674" s="171">
        <v>44196</v>
      </c>
      <c r="H674" s="138" t="s">
        <v>15</v>
      </c>
      <c r="I674" s="149">
        <v>36311.5</v>
      </c>
      <c r="J674" s="103">
        <v>36311.497320000002</v>
      </c>
      <c r="K674" s="73">
        <f t="shared" si="10"/>
        <v>99.999992619418094</v>
      </c>
      <c r="L674" s="165" t="s">
        <v>1063</v>
      </c>
      <c r="M674" s="174" t="s">
        <v>815</v>
      </c>
      <c r="N674" s="23"/>
      <c r="O674" s="23"/>
      <c r="P674" s="22"/>
      <c r="Q674" s="22"/>
      <c r="R674" s="22"/>
      <c r="S674" s="22"/>
      <c r="T674" s="22"/>
      <c r="U674" s="22"/>
      <c r="V674" s="22"/>
    </row>
    <row r="675" spans="1:22" s="21" customFormat="1" ht="24.75" customHeight="1" x14ac:dyDescent="0.2">
      <c r="A675" s="186"/>
      <c r="B675" s="166"/>
      <c r="C675" s="166"/>
      <c r="D675" s="169"/>
      <c r="E675" s="169"/>
      <c r="F675" s="169"/>
      <c r="G675" s="172"/>
      <c r="H675" s="138" t="s">
        <v>7</v>
      </c>
      <c r="I675" s="149">
        <v>28465.86</v>
      </c>
      <c r="J675" s="103">
        <v>28465.861000000001</v>
      </c>
      <c r="K675" s="73">
        <f t="shared" si="10"/>
        <v>100.0000035129801</v>
      </c>
      <c r="L675" s="166"/>
      <c r="M675" s="175"/>
      <c r="N675" s="23"/>
      <c r="O675" s="23"/>
      <c r="P675" s="22"/>
      <c r="Q675" s="22"/>
      <c r="R675" s="22"/>
      <c r="S675" s="22"/>
      <c r="T675" s="22"/>
      <c r="U675" s="22"/>
      <c r="V675" s="22"/>
    </row>
    <row r="676" spans="1:22" s="21" customFormat="1" ht="30" customHeight="1" x14ac:dyDescent="0.2">
      <c r="A676" s="187"/>
      <c r="B676" s="167"/>
      <c r="C676" s="167"/>
      <c r="D676" s="170"/>
      <c r="E676" s="170"/>
      <c r="F676" s="170"/>
      <c r="G676" s="173"/>
      <c r="H676" s="138" t="s">
        <v>6</v>
      </c>
      <c r="I676" s="149">
        <v>7845.64</v>
      </c>
      <c r="J676" s="103">
        <v>7845.6363199999996</v>
      </c>
      <c r="K676" s="73">
        <f t="shared" si="10"/>
        <v>99.999953094967381</v>
      </c>
      <c r="L676" s="167"/>
      <c r="M676" s="176"/>
      <c r="N676" s="23"/>
      <c r="O676" s="23"/>
      <c r="P676" s="22"/>
      <c r="Q676" s="22"/>
      <c r="R676" s="22"/>
      <c r="S676" s="22"/>
      <c r="T676" s="22"/>
      <c r="U676" s="22"/>
      <c r="V676" s="22"/>
    </row>
    <row r="677" spans="1:22" s="21" customFormat="1" ht="80.25" customHeight="1" x14ac:dyDescent="0.2">
      <c r="A677" s="97" t="s">
        <v>673</v>
      </c>
      <c r="B677" s="71" t="s">
        <v>674</v>
      </c>
      <c r="C677" s="74" t="s">
        <v>584</v>
      </c>
      <c r="D677" s="68">
        <v>43831</v>
      </c>
      <c r="E677" s="68">
        <v>44196</v>
      </c>
      <c r="F677" s="68">
        <v>43831</v>
      </c>
      <c r="G677" s="76">
        <v>44196</v>
      </c>
      <c r="H677" s="33" t="s">
        <v>18</v>
      </c>
      <c r="I677" s="149">
        <v>25724.99</v>
      </c>
      <c r="J677" s="103">
        <v>25724.988740000001</v>
      </c>
      <c r="K677" s="73">
        <f t="shared" si="10"/>
        <v>99.999995102038909</v>
      </c>
      <c r="L677" s="71" t="s">
        <v>1064</v>
      </c>
      <c r="M677" s="125" t="s">
        <v>815</v>
      </c>
      <c r="N677" s="23"/>
      <c r="O677" s="23"/>
      <c r="P677" s="22"/>
      <c r="Q677" s="22"/>
      <c r="R677" s="22"/>
      <c r="S677" s="22"/>
      <c r="T677" s="22"/>
      <c r="U677" s="22"/>
      <c r="V677" s="22"/>
    </row>
    <row r="678" spans="1:22" s="21" customFormat="1" ht="24.75" customHeight="1" x14ac:dyDescent="0.2">
      <c r="A678" s="185" t="s">
        <v>675</v>
      </c>
      <c r="B678" s="165" t="s">
        <v>676</v>
      </c>
      <c r="C678" s="165" t="s">
        <v>584</v>
      </c>
      <c r="D678" s="168">
        <v>43831</v>
      </c>
      <c r="E678" s="168">
        <v>44196</v>
      </c>
      <c r="F678" s="168">
        <v>43831</v>
      </c>
      <c r="G678" s="171">
        <v>44196</v>
      </c>
      <c r="H678" s="138" t="s">
        <v>15</v>
      </c>
      <c r="I678" s="149">
        <v>230764.58</v>
      </c>
      <c r="J678" s="103">
        <v>230764.57222999999</v>
      </c>
      <c r="K678" s="73">
        <f t="shared" si="10"/>
        <v>99.999996632932138</v>
      </c>
      <c r="L678" s="165" t="s">
        <v>1131</v>
      </c>
      <c r="M678" s="174" t="s">
        <v>815</v>
      </c>
      <c r="N678" s="23"/>
      <c r="O678" s="23"/>
      <c r="P678" s="22"/>
      <c r="Q678" s="22"/>
      <c r="R678" s="22"/>
      <c r="S678" s="22"/>
      <c r="T678" s="22"/>
      <c r="U678" s="22"/>
      <c r="V678" s="22"/>
    </row>
    <row r="679" spans="1:22" s="21" customFormat="1" ht="24.75" customHeight="1" x14ac:dyDescent="0.2">
      <c r="A679" s="186"/>
      <c r="B679" s="166"/>
      <c r="C679" s="166"/>
      <c r="D679" s="169"/>
      <c r="E679" s="169"/>
      <c r="F679" s="169"/>
      <c r="G679" s="172"/>
      <c r="H679" s="33" t="s">
        <v>18</v>
      </c>
      <c r="I679" s="149">
        <v>193895.26</v>
      </c>
      <c r="J679" s="103">
        <v>193895.25951</v>
      </c>
      <c r="K679" s="73">
        <f t="shared" si="10"/>
        <v>99.999999747286239</v>
      </c>
      <c r="L679" s="166"/>
      <c r="M679" s="175"/>
      <c r="N679" s="23"/>
      <c r="O679" s="23"/>
      <c r="P679" s="22"/>
      <c r="Q679" s="22"/>
      <c r="R679" s="22"/>
      <c r="S679" s="22"/>
      <c r="T679" s="22"/>
      <c r="U679" s="22"/>
      <c r="V679" s="22"/>
    </row>
    <row r="680" spans="1:22" s="21" customFormat="1" ht="24.75" customHeight="1" x14ac:dyDescent="0.2">
      <c r="A680" s="186"/>
      <c r="B680" s="166"/>
      <c r="C680" s="166"/>
      <c r="D680" s="169"/>
      <c r="E680" s="169"/>
      <c r="F680" s="169"/>
      <c r="G680" s="172"/>
      <c r="H680" s="138" t="s">
        <v>7</v>
      </c>
      <c r="I680" s="149">
        <v>30667.88</v>
      </c>
      <c r="J680" s="103">
        <v>30667.876950000002</v>
      </c>
      <c r="K680" s="73">
        <f t="shared" si="10"/>
        <v>99.999990054741318</v>
      </c>
      <c r="L680" s="166"/>
      <c r="M680" s="175"/>
      <c r="N680" s="23"/>
      <c r="O680" s="23"/>
      <c r="P680" s="22"/>
      <c r="Q680" s="22"/>
      <c r="R680" s="22"/>
      <c r="S680" s="22"/>
      <c r="T680" s="22"/>
      <c r="U680" s="22"/>
      <c r="V680" s="22"/>
    </row>
    <row r="681" spans="1:22" s="21" customFormat="1" ht="24.75" customHeight="1" x14ac:dyDescent="0.2">
      <c r="A681" s="187"/>
      <c r="B681" s="167"/>
      <c r="C681" s="167"/>
      <c r="D681" s="170"/>
      <c r="E681" s="170"/>
      <c r="F681" s="170"/>
      <c r="G681" s="173"/>
      <c r="H681" s="138" t="s">
        <v>6</v>
      </c>
      <c r="I681" s="149">
        <v>6201.44</v>
      </c>
      <c r="J681" s="103">
        <v>6201.43577</v>
      </c>
      <c r="K681" s="73">
        <f t="shared" si="10"/>
        <v>99.999931790035873</v>
      </c>
      <c r="L681" s="167"/>
      <c r="M681" s="176"/>
      <c r="N681" s="23"/>
      <c r="O681" s="23"/>
      <c r="P681" s="22"/>
      <c r="Q681" s="22"/>
      <c r="R681" s="22"/>
      <c r="S681" s="22"/>
      <c r="T681" s="22"/>
      <c r="U681" s="22"/>
      <c r="V681" s="22"/>
    </row>
    <row r="682" spans="1:22" s="21" customFormat="1" ht="80.25" customHeight="1" x14ac:dyDescent="0.2">
      <c r="A682" s="97" t="s">
        <v>677</v>
      </c>
      <c r="B682" s="71" t="s">
        <v>679</v>
      </c>
      <c r="C682" s="74" t="s">
        <v>584</v>
      </c>
      <c r="D682" s="68">
        <v>43831</v>
      </c>
      <c r="E682" s="68">
        <v>44196</v>
      </c>
      <c r="F682" s="68">
        <v>43831</v>
      </c>
      <c r="G682" s="76">
        <v>44196</v>
      </c>
      <c r="H682" s="33" t="s">
        <v>18</v>
      </c>
      <c r="I682" s="149">
        <v>9049.41</v>
      </c>
      <c r="J682" s="103">
        <v>9049.4097000000002</v>
      </c>
      <c r="K682" s="73">
        <f t="shared" si="10"/>
        <v>99.999996684866758</v>
      </c>
      <c r="L682" s="71" t="s">
        <v>1065</v>
      </c>
      <c r="M682" s="125" t="s">
        <v>815</v>
      </c>
      <c r="N682" s="23"/>
      <c r="O682" s="23"/>
      <c r="P682" s="22"/>
      <c r="Q682" s="22"/>
      <c r="R682" s="22"/>
      <c r="S682" s="22"/>
      <c r="T682" s="22"/>
      <c r="U682" s="22"/>
      <c r="V682" s="22"/>
    </row>
    <row r="683" spans="1:22" s="21" customFormat="1" ht="80.25" customHeight="1" x14ac:dyDescent="0.2">
      <c r="A683" s="97" t="s">
        <v>678</v>
      </c>
      <c r="B683" s="71" t="s">
        <v>680</v>
      </c>
      <c r="C683" s="74" t="s">
        <v>584</v>
      </c>
      <c r="D683" s="68">
        <v>43831</v>
      </c>
      <c r="E683" s="68">
        <v>44196</v>
      </c>
      <c r="F683" s="68">
        <v>43831</v>
      </c>
      <c r="G683" s="76">
        <v>44196</v>
      </c>
      <c r="H683" s="33" t="s">
        <v>18</v>
      </c>
      <c r="I683" s="149">
        <v>11704.71</v>
      </c>
      <c r="J683" s="103">
        <v>11704.70744</v>
      </c>
      <c r="K683" s="73">
        <f t="shared" si="10"/>
        <v>99.999978128462814</v>
      </c>
      <c r="L683" s="71" t="s">
        <v>1066</v>
      </c>
      <c r="M683" s="125" t="s">
        <v>815</v>
      </c>
      <c r="N683" s="23"/>
      <c r="O683" s="23"/>
      <c r="P683" s="22"/>
      <c r="Q683" s="22"/>
      <c r="R683" s="22"/>
      <c r="S683" s="22"/>
      <c r="T683" s="22"/>
      <c r="U683" s="22"/>
      <c r="V683" s="22"/>
    </row>
    <row r="684" spans="1:22" s="21" customFormat="1" ht="27" customHeight="1" x14ac:dyDescent="0.2">
      <c r="A684" s="185" t="s">
        <v>681</v>
      </c>
      <c r="B684" s="165" t="s">
        <v>1142</v>
      </c>
      <c r="C684" s="165" t="s">
        <v>584</v>
      </c>
      <c r="D684" s="168">
        <v>43831</v>
      </c>
      <c r="E684" s="168">
        <v>44196</v>
      </c>
      <c r="F684" s="168"/>
      <c r="G684" s="171"/>
      <c r="H684" s="153" t="s">
        <v>15</v>
      </c>
      <c r="I684" s="155">
        <v>28542.93</v>
      </c>
      <c r="J684" s="35">
        <v>0</v>
      </c>
      <c r="K684" s="154">
        <f t="shared" si="10"/>
        <v>0</v>
      </c>
      <c r="L684" s="165" t="s">
        <v>1143</v>
      </c>
      <c r="M684" s="174" t="s">
        <v>856</v>
      </c>
      <c r="N684" s="23"/>
      <c r="O684" s="23"/>
      <c r="P684" s="22"/>
      <c r="Q684" s="22"/>
      <c r="R684" s="22"/>
      <c r="S684" s="22"/>
      <c r="T684" s="22"/>
      <c r="U684" s="22"/>
      <c r="V684" s="22"/>
    </row>
    <row r="685" spans="1:22" s="21" customFormat="1" ht="27" customHeight="1" x14ac:dyDescent="0.2">
      <c r="A685" s="186"/>
      <c r="B685" s="166"/>
      <c r="C685" s="166"/>
      <c r="D685" s="169"/>
      <c r="E685" s="169"/>
      <c r="F685" s="169"/>
      <c r="G685" s="172"/>
      <c r="H685" s="153" t="s">
        <v>7</v>
      </c>
      <c r="I685" s="155">
        <v>22375.81</v>
      </c>
      <c r="J685" s="35">
        <v>0</v>
      </c>
      <c r="K685" s="154">
        <f t="shared" si="10"/>
        <v>0</v>
      </c>
      <c r="L685" s="166"/>
      <c r="M685" s="175"/>
      <c r="N685" s="23"/>
      <c r="O685" s="23"/>
      <c r="P685" s="22"/>
      <c r="Q685" s="22"/>
      <c r="R685" s="22"/>
      <c r="S685" s="22"/>
      <c r="T685" s="22"/>
      <c r="U685" s="22"/>
      <c r="V685" s="22"/>
    </row>
    <row r="686" spans="1:22" s="21" customFormat="1" ht="27" customHeight="1" x14ac:dyDescent="0.2">
      <c r="A686" s="187"/>
      <c r="B686" s="167"/>
      <c r="C686" s="167"/>
      <c r="D686" s="170"/>
      <c r="E686" s="170"/>
      <c r="F686" s="170"/>
      <c r="G686" s="173"/>
      <c r="H686" s="153" t="s">
        <v>6</v>
      </c>
      <c r="I686" s="155">
        <v>6167.12</v>
      </c>
      <c r="J686" s="35">
        <v>0</v>
      </c>
      <c r="K686" s="154">
        <f t="shared" si="10"/>
        <v>0</v>
      </c>
      <c r="L686" s="167"/>
      <c r="M686" s="176"/>
      <c r="N686" s="23"/>
      <c r="O686" s="23"/>
      <c r="P686" s="22"/>
      <c r="Q686" s="22"/>
      <c r="R686" s="22"/>
      <c r="S686" s="22"/>
      <c r="T686" s="22"/>
      <c r="U686" s="22"/>
      <c r="V686" s="22"/>
    </row>
    <row r="687" spans="1:22" s="21" customFormat="1" ht="80.25" customHeight="1" x14ac:dyDescent="0.2">
      <c r="A687" s="97" t="s">
        <v>682</v>
      </c>
      <c r="B687" s="71" t="s">
        <v>685</v>
      </c>
      <c r="C687" s="74" t="s">
        <v>584</v>
      </c>
      <c r="D687" s="68">
        <v>43831</v>
      </c>
      <c r="E687" s="68">
        <v>44196</v>
      </c>
      <c r="F687" s="68">
        <v>43831</v>
      </c>
      <c r="G687" s="76">
        <v>44196</v>
      </c>
      <c r="H687" s="33" t="s">
        <v>18</v>
      </c>
      <c r="I687" s="149">
        <v>6585.41</v>
      </c>
      <c r="J687" s="103">
        <v>6585.4062800000002</v>
      </c>
      <c r="K687" s="73">
        <f t="shared" si="10"/>
        <v>99.999943511489803</v>
      </c>
      <c r="L687" s="71" t="s">
        <v>1067</v>
      </c>
      <c r="M687" s="125" t="s">
        <v>815</v>
      </c>
      <c r="N687" s="23"/>
      <c r="O687" s="23"/>
      <c r="P687" s="22"/>
      <c r="Q687" s="22"/>
      <c r="R687" s="22"/>
      <c r="S687" s="22"/>
      <c r="T687" s="22"/>
      <c r="U687" s="22"/>
      <c r="V687" s="22"/>
    </row>
    <row r="688" spans="1:22" s="21" customFormat="1" ht="80.25" customHeight="1" x14ac:dyDescent="0.2">
      <c r="A688" s="97" t="s">
        <v>683</v>
      </c>
      <c r="B688" s="71" t="s">
        <v>686</v>
      </c>
      <c r="C688" s="74" t="s">
        <v>584</v>
      </c>
      <c r="D688" s="68">
        <v>43831</v>
      </c>
      <c r="E688" s="68">
        <v>44196</v>
      </c>
      <c r="F688" s="68">
        <v>43831</v>
      </c>
      <c r="G688" s="76">
        <v>44196</v>
      </c>
      <c r="H688" s="33" t="s">
        <v>18</v>
      </c>
      <c r="I688" s="149">
        <v>7188.27</v>
      </c>
      <c r="J688" s="103">
        <v>7188.2693300000001</v>
      </c>
      <c r="K688" s="73">
        <f t="shared" si="10"/>
        <v>99.999990679259398</v>
      </c>
      <c r="L688" s="71" t="s">
        <v>1068</v>
      </c>
      <c r="M688" s="125" t="s">
        <v>815</v>
      </c>
      <c r="N688" s="23"/>
      <c r="O688" s="23"/>
      <c r="P688" s="22"/>
      <c r="Q688" s="22"/>
      <c r="R688" s="22"/>
      <c r="S688" s="22"/>
      <c r="T688" s="22"/>
      <c r="U688" s="22"/>
      <c r="V688" s="22"/>
    </row>
    <row r="689" spans="1:22" s="21" customFormat="1" ht="80.25" customHeight="1" x14ac:dyDescent="0.2">
      <c r="A689" s="97" t="s">
        <v>684</v>
      </c>
      <c r="B689" s="71" t="s">
        <v>687</v>
      </c>
      <c r="C689" s="74" t="s">
        <v>584</v>
      </c>
      <c r="D689" s="68">
        <v>43831</v>
      </c>
      <c r="E689" s="68">
        <v>44196</v>
      </c>
      <c r="F689" s="68">
        <v>43831</v>
      </c>
      <c r="G689" s="76">
        <v>44196</v>
      </c>
      <c r="H689" s="33" t="s">
        <v>18</v>
      </c>
      <c r="I689" s="149">
        <v>5559.93</v>
      </c>
      <c r="J689" s="103">
        <v>5559.9339600000003</v>
      </c>
      <c r="K689" s="73">
        <f t="shared" si="10"/>
        <v>100.0000712239183</v>
      </c>
      <c r="L689" s="71" t="s">
        <v>1069</v>
      </c>
      <c r="M689" s="125" t="s">
        <v>815</v>
      </c>
      <c r="N689" s="23"/>
      <c r="O689" s="23"/>
      <c r="P689" s="22"/>
      <c r="Q689" s="22"/>
      <c r="R689" s="22"/>
      <c r="S689" s="22"/>
      <c r="T689" s="22"/>
      <c r="U689" s="22"/>
      <c r="V689" s="22"/>
    </row>
    <row r="690" spans="1:22" s="21" customFormat="1" ht="24.75" customHeight="1" x14ac:dyDescent="0.2">
      <c r="A690" s="185" t="s">
        <v>688</v>
      </c>
      <c r="B690" s="165" t="s">
        <v>689</v>
      </c>
      <c r="C690" s="165" t="s">
        <v>584</v>
      </c>
      <c r="D690" s="168">
        <v>43831</v>
      </c>
      <c r="E690" s="168">
        <v>44196</v>
      </c>
      <c r="F690" s="168">
        <v>43831</v>
      </c>
      <c r="G690" s="171">
        <v>44196</v>
      </c>
      <c r="H690" s="138" t="s">
        <v>15</v>
      </c>
      <c r="I690" s="149">
        <v>6118.97</v>
      </c>
      <c r="J690" s="103">
        <v>6118.97</v>
      </c>
      <c r="K690" s="73">
        <f t="shared" si="10"/>
        <v>100</v>
      </c>
      <c r="L690" s="165" t="s">
        <v>1070</v>
      </c>
      <c r="M690" s="174" t="s">
        <v>815</v>
      </c>
      <c r="N690" s="23"/>
      <c r="O690" s="23"/>
      <c r="P690" s="22"/>
      <c r="Q690" s="22"/>
      <c r="R690" s="22"/>
      <c r="S690" s="22"/>
      <c r="T690" s="22"/>
      <c r="U690" s="22"/>
      <c r="V690" s="22"/>
    </row>
    <row r="691" spans="1:22" s="21" customFormat="1" ht="24.75" customHeight="1" x14ac:dyDescent="0.2">
      <c r="A691" s="186"/>
      <c r="B691" s="166"/>
      <c r="C691" s="166"/>
      <c r="D691" s="169"/>
      <c r="E691" s="169"/>
      <c r="F691" s="169"/>
      <c r="G691" s="172"/>
      <c r="H691" s="33" t="s">
        <v>18</v>
      </c>
      <c r="I691" s="149">
        <v>3648.28</v>
      </c>
      <c r="J691" s="103">
        <v>3648.2757499999998</v>
      </c>
      <c r="K691" s="73">
        <f t="shared" si="10"/>
        <v>99.999883506748375</v>
      </c>
      <c r="L691" s="166"/>
      <c r="M691" s="175"/>
      <c r="N691" s="23"/>
      <c r="O691" s="23"/>
      <c r="P691" s="22"/>
      <c r="Q691" s="22"/>
      <c r="R691" s="22"/>
      <c r="S691" s="22"/>
      <c r="T691" s="22"/>
      <c r="U691" s="22"/>
      <c r="V691" s="22"/>
    </row>
    <row r="692" spans="1:22" s="21" customFormat="1" ht="24.75" customHeight="1" x14ac:dyDescent="0.2">
      <c r="A692" s="186"/>
      <c r="B692" s="166"/>
      <c r="C692" s="166"/>
      <c r="D692" s="169"/>
      <c r="E692" s="169"/>
      <c r="F692" s="169"/>
      <c r="G692" s="172"/>
      <c r="H692" s="138" t="s">
        <v>7</v>
      </c>
      <c r="I692" s="149">
        <v>1936.86</v>
      </c>
      <c r="J692" s="103">
        <v>1936.85887</v>
      </c>
      <c r="K692" s="73">
        <f t="shared" si="10"/>
        <v>99.999941658147733</v>
      </c>
      <c r="L692" s="166"/>
      <c r="M692" s="175"/>
      <c r="N692" s="23"/>
      <c r="O692" s="23"/>
      <c r="P692" s="22"/>
      <c r="Q692" s="22"/>
      <c r="R692" s="22"/>
      <c r="S692" s="22"/>
      <c r="T692" s="22"/>
      <c r="U692" s="22"/>
      <c r="V692" s="22"/>
    </row>
    <row r="693" spans="1:22" s="21" customFormat="1" ht="24.75" customHeight="1" x14ac:dyDescent="0.2">
      <c r="A693" s="187"/>
      <c r="B693" s="167"/>
      <c r="C693" s="167"/>
      <c r="D693" s="170"/>
      <c r="E693" s="170"/>
      <c r="F693" s="170"/>
      <c r="G693" s="173"/>
      <c r="H693" s="138" t="s">
        <v>6</v>
      </c>
      <c r="I693" s="149">
        <v>533.83000000000004</v>
      </c>
      <c r="J693" s="103">
        <v>533.82857999999999</v>
      </c>
      <c r="K693" s="73">
        <f t="shared" si="10"/>
        <v>99.999733997714628</v>
      </c>
      <c r="L693" s="167"/>
      <c r="M693" s="176"/>
      <c r="N693" s="23"/>
      <c r="O693" s="23"/>
      <c r="P693" s="22"/>
      <c r="Q693" s="22"/>
      <c r="R693" s="22"/>
      <c r="S693" s="22"/>
      <c r="T693" s="22"/>
      <c r="U693" s="22"/>
      <c r="V693" s="22"/>
    </row>
    <row r="694" spans="1:22" s="21" customFormat="1" ht="32.25" customHeight="1" x14ac:dyDescent="0.2">
      <c r="A694" s="185" t="s">
        <v>690</v>
      </c>
      <c r="B694" s="165" t="s">
        <v>691</v>
      </c>
      <c r="C694" s="165" t="s">
        <v>584</v>
      </c>
      <c r="D694" s="168">
        <v>43831</v>
      </c>
      <c r="E694" s="168">
        <v>44196</v>
      </c>
      <c r="F694" s="168">
        <v>43831</v>
      </c>
      <c r="G694" s="171">
        <v>44196</v>
      </c>
      <c r="H694" s="138" t="s">
        <v>15</v>
      </c>
      <c r="I694" s="149">
        <v>6198.98</v>
      </c>
      <c r="J694" s="103">
        <v>6198.9870600000004</v>
      </c>
      <c r="K694" s="73">
        <f t="shared" si="10"/>
        <v>100.00011388970445</v>
      </c>
      <c r="L694" s="165" t="s">
        <v>1071</v>
      </c>
      <c r="M694" s="174" t="s">
        <v>815</v>
      </c>
      <c r="N694" s="23"/>
      <c r="O694" s="23"/>
      <c r="P694" s="22"/>
      <c r="Q694" s="22"/>
      <c r="R694" s="22"/>
      <c r="S694" s="22"/>
      <c r="T694" s="22"/>
      <c r="U694" s="22"/>
      <c r="V694" s="22"/>
    </row>
    <row r="695" spans="1:22" s="21" customFormat="1" ht="24.75" customHeight="1" x14ac:dyDescent="0.2">
      <c r="A695" s="186"/>
      <c r="B695" s="166"/>
      <c r="C695" s="166"/>
      <c r="D695" s="169"/>
      <c r="E695" s="169"/>
      <c r="F695" s="169"/>
      <c r="G695" s="172"/>
      <c r="H695" s="138" t="s">
        <v>7</v>
      </c>
      <c r="I695" s="149">
        <v>4859.6000000000004</v>
      </c>
      <c r="J695" s="103">
        <v>4859.6041699999996</v>
      </c>
      <c r="K695" s="73">
        <f t="shared" si="10"/>
        <v>100.00008580953164</v>
      </c>
      <c r="L695" s="166"/>
      <c r="M695" s="175"/>
      <c r="N695" s="23"/>
      <c r="O695" s="23"/>
      <c r="P695" s="22"/>
      <c r="Q695" s="22"/>
      <c r="R695" s="22"/>
      <c r="S695" s="22"/>
      <c r="T695" s="22"/>
      <c r="U695" s="22"/>
      <c r="V695" s="22"/>
    </row>
    <row r="696" spans="1:22" s="21" customFormat="1" ht="30" customHeight="1" x14ac:dyDescent="0.2">
      <c r="A696" s="187"/>
      <c r="B696" s="167"/>
      <c r="C696" s="167"/>
      <c r="D696" s="170"/>
      <c r="E696" s="170"/>
      <c r="F696" s="170"/>
      <c r="G696" s="173"/>
      <c r="H696" s="138" t="s">
        <v>6</v>
      </c>
      <c r="I696" s="149">
        <v>1339.38</v>
      </c>
      <c r="J696" s="103">
        <v>1339.3828900000001</v>
      </c>
      <c r="K696" s="73">
        <f t="shared" si="10"/>
        <v>100.00021577147635</v>
      </c>
      <c r="L696" s="167"/>
      <c r="M696" s="176"/>
      <c r="N696" s="23"/>
      <c r="O696" s="23"/>
      <c r="P696" s="22"/>
      <c r="Q696" s="22"/>
      <c r="R696" s="22"/>
      <c r="S696" s="22"/>
      <c r="T696" s="22"/>
      <c r="U696" s="22"/>
      <c r="V696" s="22"/>
    </row>
    <row r="697" spans="1:22" s="21" customFormat="1" ht="80.25" customHeight="1" x14ac:dyDescent="0.2">
      <c r="A697" s="97" t="s">
        <v>692</v>
      </c>
      <c r="B697" s="71" t="s">
        <v>696</v>
      </c>
      <c r="C697" s="74" t="s">
        <v>584</v>
      </c>
      <c r="D697" s="68">
        <v>43831</v>
      </c>
      <c r="E697" s="68">
        <v>44196</v>
      </c>
      <c r="F697" s="68">
        <v>43831</v>
      </c>
      <c r="G697" s="76">
        <v>44196</v>
      </c>
      <c r="H697" s="33" t="s">
        <v>18</v>
      </c>
      <c r="I697" s="149">
        <v>3964.23</v>
      </c>
      <c r="J697" s="103">
        <v>3964.22838</v>
      </c>
      <c r="K697" s="73">
        <f t="shared" si="10"/>
        <v>99.999959134560811</v>
      </c>
      <c r="L697" s="71" t="s">
        <v>1072</v>
      </c>
      <c r="M697" s="125" t="s">
        <v>815</v>
      </c>
      <c r="N697" s="23"/>
      <c r="O697" s="23"/>
      <c r="P697" s="22"/>
      <c r="Q697" s="22"/>
      <c r="R697" s="22"/>
      <c r="S697" s="22"/>
      <c r="T697" s="22"/>
      <c r="U697" s="22"/>
      <c r="V697" s="22"/>
    </row>
    <row r="698" spans="1:22" s="21" customFormat="1" ht="80.25" customHeight="1" x14ac:dyDescent="0.2">
      <c r="A698" s="97" t="s">
        <v>693</v>
      </c>
      <c r="B698" s="71" t="s">
        <v>697</v>
      </c>
      <c r="C698" s="74" t="s">
        <v>584</v>
      </c>
      <c r="D698" s="68">
        <v>43831</v>
      </c>
      <c r="E698" s="68">
        <v>44196</v>
      </c>
      <c r="F698" s="68">
        <v>43831</v>
      </c>
      <c r="G698" s="76">
        <v>44196</v>
      </c>
      <c r="H698" s="33" t="s">
        <v>18</v>
      </c>
      <c r="I698" s="149">
        <v>6513.26</v>
      </c>
      <c r="J698" s="103">
        <v>6513.2613000000001</v>
      </c>
      <c r="K698" s="73">
        <f t="shared" si="10"/>
        <v>100.00001995928307</v>
      </c>
      <c r="L698" s="71" t="s">
        <v>1001</v>
      </c>
      <c r="M698" s="125" t="s">
        <v>815</v>
      </c>
      <c r="N698" s="23"/>
      <c r="O698" s="23"/>
      <c r="P698" s="22"/>
      <c r="Q698" s="22"/>
      <c r="R698" s="22"/>
      <c r="S698" s="22"/>
      <c r="T698" s="22"/>
      <c r="U698" s="22"/>
      <c r="V698" s="22"/>
    </row>
    <row r="699" spans="1:22" s="21" customFormat="1" ht="80.25" customHeight="1" x14ac:dyDescent="0.2">
      <c r="A699" s="97" t="s">
        <v>694</v>
      </c>
      <c r="B699" s="71" t="s">
        <v>698</v>
      </c>
      <c r="C699" s="74" t="s">
        <v>584</v>
      </c>
      <c r="D699" s="68">
        <v>43831</v>
      </c>
      <c r="E699" s="68">
        <v>44196</v>
      </c>
      <c r="F699" s="68">
        <v>43831</v>
      </c>
      <c r="G699" s="76">
        <v>44196</v>
      </c>
      <c r="H699" s="33" t="s">
        <v>18</v>
      </c>
      <c r="I699" s="149">
        <v>4383.26</v>
      </c>
      <c r="J699" s="103">
        <v>4383.2577600000004</v>
      </c>
      <c r="K699" s="73">
        <f t="shared" si="10"/>
        <v>99.999948896483446</v>
      </c>
      <c r="L699" s="71" t="s">
        <v>1057</v>
      </c>
      <c r="M699" s="125" t="s">
        <v>815</v>
      </c>
      <c r="N699" s="23"/>
      <c r="O699" s="23"/>
      <c r="P699" s="22"/>
      <c r="Q699" s="22"/>
      <c r="R699" s="22"/>
      <c r="S699" s="22"/>
      <c r="T699" s="22"/>
      <c r="U699" s="22"/>
      <c r="V699" s="22"/>
    </row>
    <row r="700" spans="1:22" s="21" customFormat="1" ht="80.25" customHeight="1" x14ac:dyDescent="0.2">
      <c r="A700" s="97" t="s">
        <v>695</v>
      </c>
      <c r="B700" s="71" t="s">
        <v>699</v>
      </c>
      <c r="C700" s="74" t="s">
        <v>584</v>
      </c>
      <c r="D700" s="68">
        <v>43831</v>
      </c>
      <c r="E700" s="68">
        <v>44196</v>
      </c>
      <c r="F700" s="68">
        <v>43831</v>
      </c>
      <c r="G700" s="76">
        <v>44196</v>
      </c>
      <c r="H700" s="33" t="s">
        <v>18</v>
      </c>
      <c r="I700" s="149">
        <v>4536.88</v>
      </c>
      <c r="J700" s="103">
        <v>4536.8845199999996</v>
      </c>
      <c r="K700" s="73">
        <f t="shared" si="10"/>
        <v>100.00009962793813</v>
      </c>
      <c r="L700" s="71" t="s">
        <v>938</v>
      </c>
      <c r="M700" s="125" t="s">
        <v>815</v>
      </c>
      <c r="N700" s="23"/>
      <c r="O700" s="23"/>
      <c r="P700" s="22"/>
      <c r="Q700" s="22"/>
      <c r="R700" s="22"/>
      <c r="S700" s="22"/>
      <c r="T700" s="22"/>
      <c r="U700" s="22"/>
      <c r="V700" s="22"/>
    </row>
    <row r="701" spans="1:22" s="21" customFormat="1" ht="24.75" customHeight="1" x14ac:dyDescent="0.2">
      <c r="A701" s="185" t="s">
        <v>700</v>
      </c>
      <c r="B701" s="165" t="s">
        <v>701</v>
      </c>
      <c r="C701" s="165" t="s">
        <v>584</v>
      </c>
      <c r="D701" s="168">
        <v>43831</v>
      </c>
      <c r="E701" s="168">
        <v>44196</v>
      </c>
      <c r="F701" s="168">
        <v>43831</v>
      </c>
      <c r="G701" s="171">
        <v>44196</v>
      </c>
      <c r="H701" s="138" t="s">
        <v>15</v>
      </c>
      <c r="I701" s="149">
        <v>12526.67</v>
      </c>
      <c r="J701" s="103">
        <v>12526.67</v>
      </c>
      <c r="K701" s="73">
        <f t="shared" si="10"/>
        <v>100</v>
      </c>
      <c r="L701" s="165" t="s">
        <v>1132</v>
      </c>
      <c r="M701" s="174" t="s">
        <v>815</v>
      </c>
      <c r="N701" s="23"/>
      <c r="O701" s="23"/>
      <c r="P701" s="22"/>
      <c r="Q701" s="22"/>
      <c r="R701" s="22"/>
      <c r="S701" s="22"/>
      <c r="T701" s="22"/>
      <c r="U701" s="22"/>
      <c r="V701" s="22"/>
    </row>
    <row r="702" spans="1:22" s="21" customFormat="1" ht="24.75" customHeight="1" x14ac:dyDescent="0.2">
      <c r="A702" s="186"/>
      <c r="B702" s="166"/>
      <c r="C702" s="166"/>
      <c r="D702" s="169"/>
      <c r="E702" s="169"/>
      <c r="F702" s="169"/>
      <c r="G702" s="172"/>
      <c r="H702" s="33" t="s">
        <v>18</v>
      </c>
      <c r="I702" s="149">
        <v>8959.48</v>
      </c>
      <c r="J702" s="103">
        <v>8959.4803900000006</v>
      </c>
      <c r="K702" s="73">
        <f t="shared" si="10"/>
        <v>100.00000435293121</v>
      </c>
      <c r="L702" s="166"/>
      <c r="M702" s="175"/>
      <c r="N702" s="23"/>
      <c r="O702" s="23"/>
      <c r="P702" s="22"/>
      <c r="Q702" s="22"/>
      <c r="R702" s="22"/>
      <c r="S702" s="22"/>
      <c r="T702" s="22"/>
      <c r="U702" s="22"/>
      <c r="V702" s="22"/>
    </row>
    <row r="703" spans="1:22" s="21" customFormat="1" ht="24.75" customHeight="1" x14ac:dyDescent="0.2">
      <c r="A703" s="186"/>
      <c r="B703" s="166"/>
      <c r="C703" s="166"/>
      <c r="D703" s="169"/>
      <c r="E703" s="169"/>
      <c r="F703" s="169"/>
      <c r="G703" s="172"/>
      <c r="H703" s="138" t="s">
        <v>7</v>
      </c>
      <c r="I703" s="149">
        <v>2985.2</v>
      </c>
      <c r="J703" s="103">
        <v>2985.20226</v>
      </c>
      <c r="K703" s="73">
        <f t="shared" si="10"/>
        <v>100.00007570682033</v>
      </c>
      <c r="L703" s="166"/>
      <c r="M703" s="175"/>
      <c r="N703" s="23"/>
      <c r="O703" s="23"/>
      <c r="P703" s="22"/>
      <c r="Q703" s="22"/>
      <c r="R703" s="22"/>
      <c r="S703" s="22"/>
      <c r="T703" s="22"/>
      <c r="U703" s="22"/>
      <c r="V703" s="22"/>
    </row>
    <row r="704" spans="1:22" s="21" customFormat="1" ht="24.75" customHeight="1" x14ac:dyDescent="0.2">
      <c r="A704" s="187"/>
      <c r="B704" s="167"/>
      <c r="C704" s="167"/>
      <c r="D704" s="170"/>
      <c r="E704" s="170"/>
      <c r="F704" s="170"/>
      <c r="G704" s="173"/>
      <c r="H704" s="138" t="s">
        <v>6</v>
      </c>
      <c r="I704" s="149">
        <v>581.99</v>
      </c>
      <c r="J704" s="103">
        <v>581.99300000000005</v>
      </c>
      <c r="K704" s="73">
        <f t="shared" si="10"/>
        <v>100.00051547277444</v>
      </c>
      <c r="L704" s="167"/>
      <c r="M704" s="176"/>
      <c r="N704" s="23"/>
      <c r="O704" s="23"/>
      <c r="P704" s="22"/>
      <c r="Q704" s="22"/>
      <c r="R704" s="22"/>
      <c r="S704" s="22"/>
      <c r="T704" s="22"/>
      <c r="U704" s="22"/>
      <c r="V704" s="22"/>
    </row>
    <row r="705" spans="1:22" s="21" customFormat="1" ht="80.25" customHeight="1" x14ac:dyDescent="0.2">
      <c r="A705" s="97" t="s">
        <v>702</v>
      </c>
      <c r="B705" s="71" t="s">
        <v>723</v>
      </c>
      <c r="C705" s="74" t="s">
        <v>584</v>
      </c>
      <c r="D705" s="68">
        <v>43831</v>
      </c>
      <c r="E705" s="68">
        <v>44196</v>
      </c>
      <c r="F705" s="68">
        <v>43831</v>
      </c>
      <c r="G705" s="76">
        <v>44196</v>
      </c>
      <c r="H705" s="33" t="s">
        <v>18</v>
      </c>
      <c r="I705" s="149">
        <v>15058.26</v>
      </c>
      <c r="J705" s="103">
        <v>15058.263989999999</v>
      </c>
      <c r="K705" s="73">
        <f t="shared" si="10"/>
        <v>100.00002649708533</v>
      </c>
      <c r="L705" s="71" t="s">
        <v>1073</v>
      </c>
      <c r="M705" s="125" t="s">
        <v>815</v>
      </c>
      <c r="N705" s="23"/>
      <c r="O705" s="23"/>
      <c r="P705" s="22"/>
      <c r="Q705" s="22"/>
      <c r="R705" s="22"/>
      <c r="S705" s="22"/>
      <c r="T705" s="22"/>
      <c r="U705" s="22"/>
      <c r="V705" s="22"/>
    </row>
    <row r="706" spans="1:22" s="21" customFormat="1" ht="80.25" customHeight="1" x14ac:dyDescent="0.2">
      <c r="A706" s="97" t="s">
        <v>703</v>
      </c>
      <c r="B706" s="71" t="s">
        <v>724</v>
      </c>
      <c r="C706" s="74" t="s">
        <v>584</v>
      </c>
      <c r="D706" s="68">
        <v>43831</v>
      </c>
      <c r="E706" s="68">
        <v>44196</v>
      </c>
      <c r="F706" s="68">
        <v>43831</v>
      </c>
      <c r="G706" s="76">
        <v>44196</v>
      </c>
      <c r="H706" s="33" t="s">
        <v>18</v>
      </c>
      <c r="I706" s="149">
        <v>7005.73</v>
      </c>
      <c r="J706" s="103">
        <v>7005.7271899999996</v>
      </c>
      <c r="K706" s="73">
        <f t="shared" si="10"/>
        <v>99.99995988997577</v>
      </c>
      <c r="L706" s="71" t="s">
        <v>1074</v>
      </c>
      <c r="M706" s="125" t="s">
        <v>815</v>
      </c>
      <c r="N706" s="23"/>
      <c r="O706" s="23"/>
      <c r="P706" s="22"/>
      <c r="Q706" s="22"/>
      <c r="R706" s="22"/>
      <c r="S706" s="22"/>
      <c r="T706" s="22"/>
      <c r="U706" s="22"/>
      <c r="V706" s="22"/>
    </row>
    <row r="707" spans="1:22" s="21" customFormat="1" ht="80.25" customHeight="1" x14ac:dyDescent="0.2">
      <c r="A707" s="97" t="s">
        <v>704</v>
      </c>
      <c r="B707" s="71" t="s">
        <v>725</v>
      </c>
      <c r="C707" s="74" t="s">
        <v>584</v>
      </c>
      <c r="D707" s="68">
        <v>43831</v>
      </c>
      <c r="E707" s="68">
        <v>44196</v>
      </c>
      <c r="F707" s="68">
        <v>43831</v>
      </c>
      <c r="G707" s="76">
        <v>44196</v>
      </c>
      <c r="H707" s="33" t="s">
        <v>18</v>
      </c>
      <c r="I707" s="149">
        <v>13341.11</v>
      </c>
      <c r="J707" s="103">
        <v>13341.11118</v>
      </c>
      <c r="K707" s="73">
        <f t="shared" si="10"/>
        <v>100.00000884484123</v>
      </c>
      <c r="L707" s="71" t="s">
        <v>885</v>
      </c>
      <c r="M707" s="125" t="s">
        <v>815</v>
      </c>
      <c r="N707" s="23"/>
      <c r="O707" s="23"/>
      <c r="P707" s="22"/>
      <c r="Q707" s="22"/>
      <c r="R707" s="22"/>
      <c r="S707" s="22"/>
      <c r="T707" s="22"/>
      <c r="U707" s="22"/>
      <c r="V707" s="22"/>
    </row>
    <row r="708" spans="1:22" s="21" customFormat="1" ht="80.25" customHeight="1" x14ac:dyDescent="0.2">
      <c r="A708" s="97" t="s">
        <v>705</v>
      </c>
      <c r="B708" s="71" t="s">
        <v>726</v>
      </c>
      <c r="C708" s="74" t="s">
        <v>584</v>
      </c>
      <c r="D708" s="68">
        <v>43831</v>
      </c>
      <c r="E708" s="68">
        <v>44196</v>
      </c>
      <c r="F708" s="68">
        <v>43831</v>
      </c>
      <c r="G708" s="76">
        <v>44196</v>
      </c>
      <c r="H708" s="33" t="s">
        <v>18</v>
      </c>
      <c r="I708" s="149">
        <v>34614.620000000003</v>
      </c>
      <c r="J708" s="103">
        <v>34614.621890000002</v>
      </c>
      <c r="K708" s="73">
        <f t="shared" si="10"/>
        <v>100.0000054601206</v>
      </c>
      <c r="L708" s="71" t="s">
        <v>1075</v>
      </c>
      <c r="M708" s="125" t="s">
        <v>815</v>
      </c>
      <c r="N708" s="23"/>
      <c r="O708" s="23"/>
      <c r="P708" s="22"/>
      <c r="Q708" s="22"/>
      <c r="R708" s="22"/>
      <c r="S708" s="22"/>
      <c r="T708" s="22"/>
      <c r="U708" s="22"/>
      <c r="V708" s="22"/>
    </row>
    <row r="709" spans="1:22" s="21" customFormat="1" ht="80.25" customHeight="1" x14ac:dyDescent="0.2">
      <c r="A709" s="97" t="s">
        <v>706</v>
      </c>
      <c r="B709" s="71" t="s">
        <v>727</v>
      </c>
      <c r="C709" s="74" t="s">
        <v>584</v>
      </c>
      <c r="D709" s="68">
        <v>43831</v>
      </c>
      <c r="E709" s="68">
        <v>44196</v>
      </c>
      <c r="F709" s="68">
        <v>43831</v>
      </c>
      <c r="G709" s="76">
        <v>44196</v>
      </c>
      <c r="H709" s="33" t="s">
        <v>18</v>
      </c>
      <c r="I709" s="149">
        <v>10233.42</v>
      </c>
      <c r="J709" s="103">
        <v>10233.41634</v>
      </c>
      <c r="K709" s="73">
        <f t="shared" si="10"/>
        <v>99.999964234830585</v>
      </c>
      <c r="L709" s="71" t="s">
        <v>1076</v>
      </c>
      <c r="M709" s="125" t="s">
        <v>815</v>
      </c>
      <c r="N709" s="23"/>
      <c r="O709" s="23"/>
      <c r="P709" s="22"/>
      <c r="Q709" s="22"/>
      <c r="R709" s="22"/>
      <c r="S709" s="22"/>
      <c r="T709" s="22"/>
      <c r="U709" s="22"/>
      <c r="V709" s="22"/>
    </row>
    <row r="710" spans="1:22" s="21" customFormat="1" ht="80.25" customHeight="1" x14ac:dyDescent="0.2">
      <c r="A710" s="97" t="s">
        <v>707</v>
      </c>
      <c r="B710" s="71" t="s">
        <v>728</v>
      </c>
      <c r="C710" s="74" t="s">
        <v>584</v>
      </c>
      <c r="D710" s="68">
        <v>43831</v>
      </c>
      <c r="E710" s="68">
        <v>44196</v>
      </c>
      <c r="F710" s="68">
        <v>43831</v>
      </c>
      <c r="G710" s="76">
        <v>44196</v>
      </c>
      <c r="H710" s="33" t="s">
        <v>18</v>
      </c>
      <c r="I710" s="149">
        <v>18975.400000000001</v>
      </c>
      <c r="J710" s="103">
        <v>18975.398570000001</v>
      </c>
      <c r="K710" s="73">
        <f t="shared" si="10"/>
        <v>99.999992463926972</v>
      </c>
      <c r="L710" s="71" t="s">
        <v>1077</v>
      </c>
      <c r="M710" s="125" t="s">
        <v>815</v>
      </c>
      <c r="N710" s="23"/>
      <c r="O710" s="23"/>
      <c r="P710" s="22"/>
      <c r="Q710" s="22"/>
      <c r="R710" s="22"/>
      <c r="S710" s="22"/>
      <c r="T710" s="22"/>
      <c r="U710" s="22"/>
      <c r="V710" s="22"/>
    </row>
    <row r="711" spans="1:22" s="21" customFormat="1" ht="80.25" customHeight="1" x14ac:dyDescent="0.2">
      <c r="A711" s="97" t="s">
        <v>708</v>
      </c>
      <c r="B711" s="71" t="s">
        <v>729</v>
      </c>
      <c r="C711" s="74" t="s">
        <v>584</v>
      </c>
      <c r="D711" s="68">
        <v>43831</v>
      </c>
      <c r="E711" s="68">
        <v>44196</v>
      </c>
      <c r="F711" s="68">
        <v>43831</v>
      </c>
      <c r="G711" s="76">
        <v>44196</v>
      </c>
      <c r="H711" s="33" t="s">
        <v>18</v>
      </c>
      <c r="I711" s="149">
        <v>6684.12</v>
      </c>
      <c r="J711" s="103">
        <v>6684.1243000000004</v>
      </c>
      <c r="K711" s="73">
        <f t="shared" si="10"/>
        <v>100.00006433157994</v>
      </c>
      <c r="L711" s="71" t="s">
        <v>1078</v>
      </c>
      <c r="M711" s="125" t="s">
        <v>815</v>
      </c>
      <c r="N711" s="23"/>
      <c r="O711" s="23"/>
      <c r="P711" s="22"/>
      <c r="Q711" s="22"/>
      <c r="R711" s="22"/>
      <c r="S711" s="22"/>
      <c r="T711" s="22"/>
      <c r="U711" s="22"/>
      <c r="V711" s="22"/>
    </row>
    <row r="712" spans="1:22" s="21" customFormat="1" ht="80.25" customHeight="1" x14ac:dyDescent="0.2">
      <c r="A712" s="97" t="s">
        <v>709</v>
      </c>
      <c r="B712" s="71" t="s">
        <v>730</v>
      </c>
      <c r="C712" s="74" t="s">
        <v>584</v>
      </c>
      <c r="D712" s="68">
        <v>43831</v>
      </c>
      <c r="E712" s="68">
        <v>44196</v>
      </c>
      <c r="F712" s="68">
        <v>43831</v>
      </c>
      <c r="G712" s="76">
        <v>44196</v>
      </c>
      <c r="H712" s="33" t="s">
        <v>18</v>
      </c>
      <c r="I712" s="149">
        <v>17636.59</v>
      </c>
      <c r="J712" s="103">
        <v>17636.5949</v>
      </c>
      <c r="K712" s="73">
        <f t="shared" si="10"/>
        <v>100.00002778314855</v>
      </c>
      <c r="L712" s="71" t="s">
        <v>1079</v>
      </c>
      <c r="M712" s="125" t="s">
        <v>815</v>
      </c>
      <c r="N712" s="23"/>
      <c r="O712" s="23"/>
      <c r="P712" s="22"/>
      <c r="Q712" s="22"/>
      <c r="R712" s="22"/>
      <c r="S712" s="22"/>
      <c r="T712" s="22"/>
      <c r="U712" s="22"/>
      <c r="V712" s="22"/>
    </row>
    <row r="713" spans="1:22" s="21" customFormat="1" ht="80.25" customHeight="1" x14ac:dyDescent="0.2">
      <c r="A713" s="97" t="s">
        <v>710</v>
      </c>
      <c r="B713" s="71" t="s">
        <v>731</v>
      </c>
      <c r="C713" s="74" t="s">
        <v>584</v>
      </c>
      <c r="D713" s="68">
        <v>43831</v>
      </c>
      <c r="E713" s="68">
        <v>44196</v>
      </c>
      <c r="F713" s="68">
        <v>43831</v>
      </c>
      <c r="G713" s="76">
        <v>44196</v>
      </c>
      <c r="H713" s="33" t="s">
        <v>18</v>
      </c>
      <c r="I713" s="149">
        <v>2159.3000000000002</v>
      </c>
      <c r="J713" s="103">
        <v>2159.3012399999998</v>
      </c>
      <c r="K713" s="73">
        <f t="shared" si="10"/>
        <v>100.00005742601768</v>
      </c>
      <c r="L713" s="71" t="s">
        <v>1080</v>
      </c>
      <c r="M713" s="125" t="s">
        <v>815</v>
      </c>
      <c r="N713" s="23"/>
      <c r="O713" s="23"/>
      <c r="P713" s="22"/>
      <c r="Q713" s="22"/>
      <c r="R713" s="22"/>
      <c r="S713" s="22"/>
      <c r="T713" s="22"/>
      <c r="U713" s="22"/>
      <c r="V713" s="22"/>
    </row>
    <row r="714" spans="1:22" s="21" customFormat="1" ht="80.25" customHeight="1" x14ac:dyDescent="0.2">
      <c r="A714" s="97" t="s">
        <v>711</v>
      </c>
      <c r="B714" s="71" t="s">
        <v>732</v>
      </c>
      <c r="C714" s="74" t="s">
        <v>584</v>
      </c>
      <c r="D714" s="68">
        <v>43831</v>
      </c>
      <c r="E714" s="68">
        <v>44196</v>
      </c>
      <c r="F714" s="68">
        <v>43831</v>
      </c>
      <c r="G714" s="76">
        <v>44196</v>
      </c>
      <c r="H714" s="33" t="s">
        <v>18</v>
      </c>
      <c r="I714" s="149">
        <v>7457.8</v>
      </c>
      <c r="J714" s="103">
        <v>7457.8008399999999</v>
      </c>
      <c r="K714" s="73">
        <f t="shared" si="10"/>
        <v>100.00001126337526</v>
      </c>
      <c r="L714" s="71" t="s">
        <v>1081</v>
      </c>
      <c r="M714" s="125" t="s">
        <v>815</v>
      </c>
      <c r="N714" s="23"/>
      <c r="O714" s="23"/>
      <c r="P714" s="22"/>
      <c r="Q714" s="22"/>
      <c r="R714" s="22"/>
      <c r="S714" s="22"/>
      <c r="T714" s="22"/>
      <c r="U714" s="22"/>
      <c r="V714" s="22"/>
    </row>
    <row r="715" spans="1:22" s="21" customFormat="1" ht="80.25" customHeight="1" x14ac:dyDescent="0.2">
      <c r="A715" s="97" t="s">
        <v>712</v>
      </c>
      <c r="B715" s="71" t="s">
        <v>733</v>
      </c>
      <c r="C715" s="74" t="s">
        <v>584</v>
      </c>
      <c r="D715" s="68">
        <v>43831</v>
      </c>
      <c r="E715" s="68">
        <v>44196</v>
      </c>
      <c r="F715" s="68">
        <v>43831</v>
      </c>
      <c r="G715" s="76">
        <v>44196</v>
      </c>
      <c r="H715" s="33" t="s">
        <v>18</v>
      </c>
      <c r="I715" s="149">
        <v>9078.65</v>
      </c>
      <c r="J715" s="103">
        <v>9078.6468600000007</v>
      </c>
      <c r="K715" s="73">
        <f t="shared" si="10"/>
        <v>99.999965413359931</v>
      </c>
      <c r="L715" s="71" t="s">
        <v>1133</v>
      </c>
      <c r="M715" s="125" t="s">
        <v>815</v>
      </c>
      <c r="N715" s="23"/>
      <c r="O715" s="23"/>
      <c r="P715" s="22"/>
      <c r="Q715" s="22"/>
      <c r="R715" s="22"/>
      <c r="S715" s="22"/>
      <c r="T715" s="22"/>
      <c r="U715" s="22"/>
      <c r="V715" s="22"/>
    </row>
    <row r="716" spans="1:22" s="21" customFormat="1" ht="80.25" customHeight="1" x14ac:dyDescent="0.2">
      <c r="A716" s="97" t="s">
        <v>713</v>
      </c>
      <c r="B716" s="71" t="s">
        <v>734</v>
      </c>
      <c r="C716" s="74" t="s">
        <v>584</v>
      </c>
      <c r="D716" s="68">
        <v>43831</v>
      </c>
      <c r="E716" s="68">
        <v>44196</v>
      </c>
      <c r="F716" s="68">
        <v>43831</v>
      </c>
      <c r="G716" s="76">
        <v>44196</v>
      </c>
      <c r="H716" s="33" t="s">
        <v>18</v>
      </c>
      <c r="I716" s="149">
        <v>11088.89</v>
      </c>
      <c r="J716" s="103">
        <v>11088.88874</v>
      </c>
      <c r="K716" s="73">
        <f t="shared" si="10"/>
        <v>99.999988637275692</v>
      </c>
      <c r="L716" s="71" t="s">
        <v>1026</v>
      </c>
      <c r="M716" s="125" t="s">
        <v>815</v>
      </c>
      <c r="N716" s="23"/>
      <c r="O716" s="23"/>
      <c r="P716" s="22"/>
      <c r="Q716" s="22"/>
      <c r="R716" s="22"/>
      <c r="S716" s="22"/>
      <c r="T716" s="22"/>
      <c r="U716" s="22"/>
      <c r="V716" s="22"/>
    </row>
    <row r="717" spans="1:22" s="21" customFormat="1" ht="80.25" customHeight="1" x14ac:dyDescent="0.2">
      <c r="A717" s="97" t="s">
        <v>714</v>
      </c>
      <c r="B717" s="71" t="s">
        <v>735</v>
      </c>
      <c r="C717" s="74" t="s">
        <v>584</v>
      </c>
      <c r="D717" s="68">
        <v>43831</v>
      </c>
      <c r="E717" s="68">
        <v>44196</v>
      </c>
      <c r="F717" s="68">
        <v>43831</v>
      </c>
      <c r="G717" s="76">
        <v>44196</v>
      </c>
      <c r="H717" s="33" t="s">
        <v>18</v>
      </c>
      <c r="I717" s="149">
        <v>37993.050000000003</v>
      </c>
      <c r="J717" s="103">
        <v>37993.051460000002</v>
      </c>
      <c r="K717" s="73">
        <f t="shared" si="10"/>
        <v>100.0000038428081</v>
      </c>
      <c r="L717" s="71" t="s">
        <v>1134</v>
      </c>
      <c r="M717" s="125" t="s">
        <v>815</v>
      </c>
      <c r="N717" s="23"/>
      <c r="O717" s="23"/>
      <c r="P717" s="22"/>
      <c r="Q717" s="22"/>
      <c r="R717" s="22"/>
      <c r="S717" s="22"/>
      <c r="T717" s="22"/>
      <c r="U717" s="22"/>
      <c r="V717" s="22"/>
    </row>
    <row r="718" spans="1:22" s="21" customFormat="1" ht="80.25" customHeight="1" x14ac:dyDescent="0.2">
      <c r="A718" s="97" t="s">
        <v>715</v>
      </c>
      <c r="B718" s="71" t="s">
        <v>736</v>
      </c>
      <c r="C718" s="74" t="s">
        <v>584</v>
      </c>
      <c r="D718" s="68">
        <v>43831</v>
      </c>
      <c r="E718" s="68">
        <v>44196</v>
      </c>
      <c r="F718" s="68">
        <v>43831</v>
      </c>
      <c r="G718" s="76">
        <v>44196</v>
      </c>
      <c r="H718" s="33" t="s">
        <v>18</v>
      </c>
      <c r="I718" s="149">
        <v>5871.13</v>
      </c>
      <c r="J718" s="103">
        <v>5871.12547</v>
      </c>
      <c r="K718" s="73">
        <f t="shared" si="10"/>
        <v>99.999922842791761</v>
      </c>
      <c r="L718" s="71" t="s">
        <v>1082</v>
      </c>
      <c r="M718" s="125" t="s">
        <v>815</v>
      </c>
      <c r="N718" s="23"/>
      <c r="O718" s="23"/>
      <c r="P718" s="22"/>
      <c r="Q718" s="22"/>
      <c r="R718" s="22"/>
      <c r="S718" s="22"/>
      <c r="T718" s="22"/>
      <c r="U718" s="22"/>
      <c r="V718" s="22"/>
    </row>
    <row r="719" spans="1:22" s="21" customFormat="1" ht="80.25" customHeight="1" x14ac:dyDescent="0.2">
      <c r="A719" s="97" t="s">
        <v>716</v>
      </c>
      <c r="B719" s="71" t="s">
        <v>737</v>
      </c>
      <c r="C719" s="74" t="s">
        <v>584</v>
      </c>
      <c r="D719" s="68">
        <v>43831</v>
      </c>
      <c r="E719" s="68">
        <v>44196</v>
      </c>
      <c r="F719" s="68">
        <v>43831</v>
      </c>
      <c r="G719" s="76">
        <v>44196</v>
      </c>
      <c r="H719" s="33" t="s">
        <v>18</v>
      </c>
      <c r="I719" s="149">
        <v>6101.53</v>
      </c>
      <c r="J719" s="103">
        <v>6101.5331299999998</v>
      </c>
      <c r="K719" s="73">
        <f t="shared" si="10"/>
        <v>100.00005129860871</v>
      </c>
      <c r="L719" s="71" t="s">
        <v>1083</v>
      </c>
      <c r="M719" s="125" t="s">
        <v>815</v>
      </c>
      <c r="N719" s="23"/>
      <c r="O719" s="23"/>
      <c r="P719" s="22"/>
      <c r="Q719" s="22"/>
      <c r="R719" s="22"/>
      <c r="S719" s="22"/>
      <c r="T719" s="22"/>
      <c r="U719" s="22"/>
      <c r="V719" s="22"/>
    </row>
    <row r="720" spans="1:22" s="21" customFormat="1" ht="80.25" customHeight="1" x14ac:dyDescent="0.2">
      <c r="A720" s="97" t="s">
        <v>717</v>
      </c>
      <c r="B720" s="71" t="s">
        <v>738</v>
      </c>
      <c r="C720" s="74" t="s">
        <v>584</v>
      </c>
      <c r="D720" s="68">
        <v>43831</v>
      </c>
      <c r="E720" s="68">
        <v>44196</v>
      </c>
      <c r="F720" s="68">
        <v>43831</v>
      </c>
      <c r="G720" s="76">
        <v>44196</v>
      </c>
      <c r="H720" s="33" t="s">
        <v>18</v>
      </c>
      <c r="I720" s="149">
        <v>12358.31</v>
      </c>
      <c r="J720" s="103">
        <v>12358.30941</v>
      </c>
      <c r="K720" s="73">
        <f t="shared" si="10"/>
        <v>99.999995225884447</v>
      </c>
      <c r="L720" s="71" t="s">
        <v>986</v>
      </c>
      <c r="M720" s="125" t="s">
        <v>815</v>
      </c>
      <c r="N720" s="23"/>
      <c r="O720" s="23"/>
      <c r="P720" s="22"/>
      <c r="Q720" s="22"/>
      <c r="R720" s="22"/>
      <c r="S720" s="22"/>
      <c r="T720" s="22"/>
      <c r="U720" s="22"/>
      <c r="V720" s="22"/>
    </row>
    <row r="721" spans="1:22" s="21" customFormat="1" ht="80.25" customHeight="1" x14ac:dyDescent="0.2">
      <c r="A721" s="97" t="s">
        <v>718</v>
      </c>
      <c r="B721" s="71" t="s">
        <v>739</v>
      </c>
      <c r="C721" s="74" t="s">
        <v>584</v>
      </c>
      <c r="D721" s="68">
        <v>43831</v>
      </c>
      <c r="E721" s="68">
        <v>44196</v>
      </c>
      <c r="F721" s="68">
        <v>43831</v>
      </c>
      <c r="G721" s="76">
        <v>44196</v>
      </c>
      <c r="H721" s="33" t="s">
        <v>18</v>
      </c>
      <c r="I721" s="149">
        <v>14306.78</v>
      </c>
      <c r="J721" s="103">
        <v>14306.77972</v>
      </c>
      <c r="K721" s="73">
        <f t="shared" si="10"/>
        <v>99.999998042885963</v>
      </c>
      <c r="L721" s="71" t="s">
        <v>1135</v>
      </c>
      <c r="M721" s="125" t="s">
        <v>815</v>
      </c>
      <c r="N721" s="23"/>
      <c r="O721" s="23"/>
      <c r="P721" s="22"/>
      <c r="Q721" s="22"/>
      <c r="R721" s="22"/>
      <c r="S721" s="22"/>
      <c r="T721" s="22"/>
      <c r="U721" s="22"/>
      <c r="V721" s="22"/>
    </row>
    <row r="722" spans="1:22" s="21" customFormat="1" ht="80.25" customHeight="1" x14ac:dyDescent="0.2">
      <c r="A722" s="97" t="s">
        <v>719</v>
      </c>
      <c r="B722" s="71" t="s">
        <v>740</v>
      </c>
      <c r="C722" s="74" t="s">
        <v>584</v>
      </c>
      <c r="D722" s="68">
        <v>43831</v>
      </c>
      <c r="E722" s="68">
        <v>44196</v>
      </c>
      <c r="F722" s="68">
        <v>43831</v>
      </c>
      <c r="G722" s="76">
        <v>44196</v>
      </c>
      <c r="H722" s="33" t="s">
        <v>18</v>
      </c>
      <c r="I722" s="149">
        <v>7278.06</v>
      </c>
      <c r="J722" s="103">
        <v>7278.0557099999996</v>
      </c>
      <c r="K722" s="73">
        <f t="shared" si="10"/>
        <v>99.999941055720882</v>
      </c>
      <c r="L722" s="71" t="s">
        <v>1084</v>
      </c>
      <c r="M722" s="125" t="s">
        <v>815</v>
      </c>
      <c r="N722" s="23"/>
      <c r="O722" s="23"/>
      <c r="P722" s="22"/>
      <c r="Q722" s="22"/>
      <c r="R722" s="22"/>
      <c r="S722" s="22"/>
      <c r="T722" s="22"/>
      <c r="U722" s="22"/>
      <c r="V722" s="22"/>
    </row>
    <row r="723" spans="1:22" s="21" customFormat="1" ht="80.25" customHeight="1" x14ac:dyDescent="0.2">
      <c r="A723" s="97" t="s">
        <v>720</v>
      </c>
      <c r="B723" s="71" t="s">
        <v>741</v>
      </c>
      <c r="C723" s="74" t="s">
        <v>584</v>
      </c>
      <c r="D723" s="68">
        <v>43831</v>
      </c>
      <c r="E723" s="68">
        <v>44196</v>
      </c>
      <c r="F723" s="68">
        <v>43831</v>
      </c>
      <c r="G723" s="76">
        <v>44196</v>
      </c>
      <c r="H723" s="33" t="s">
        <v>18</v>
      </c>
      <c r="I723" s="149">
        <v>1766.11</v>
      </c>
      <c r="J723" s="103">
        <v>1766.10564</v>
      </c>
      <c r="K723" s="73">
        <f t="shared" si="10"/>
        <v>99.999753129759767</v>
      </c>
      <c r="L723" s="71" t="s">
        <v>1085</v>
      </c>
      <c r="M723" s="125" t="s">
        <v>815</v>
      </c>
      <c r="N723" s="23"/>
      <c r="O723" s="23"/>
      <c r="P723" s="22"/>
      <c r="Q723" s="22"/>
      <c r="R723" s="22"/>
      <c r="S723" s="22"/>
      <c r="T723" s="22"/>
      <c r="U723" s="22"/>
      <c r="V723" s="22"/>
    </row>
    <row r="724" spans="1:22" s="21" customFormat="1" ht="80.25" customHeight="1" x14ac:dyDescent="0.2">
      <c r="A724" s="97" t="s">
        <v>721</v>
      </c>
      <c r="B724" s="71" t="s">
        <v>742</v>
      </c>
      <c r="C724" s="74" t="s">
        <v>584</v>
      </c>
      <c r="D724" s="68">
        <v>43831</v>
      </c>
      <c r="E724" s="68">
        <v>44196</v>
      </c>
      <c r="F724" s="68">
        <v>43831</v>
      </c>
      <c r="G724" s="76">
        <v>44196</v>
      </c>
      <c r="H724" s="33" t="s">
        <v>18</v>
      </c>
      <c r="I724" s="149">
        <v>28655.94</v>
      </c>
      <c r="J724" s="103">
        <v>28655.936949999999</v>
      </c>
      <c r="K724" s="73">
        <f t="shared" si="10"/>
        <v>99.999989356482473</v>
      </c>
      <c r="L724" s="71" t="s">
        <v>1086</v>
      </c>
      <c r="M724" s="125" t="s">
        <v>815</v>
      </c>
      <c r="N724" s="23"/>
      <c r="O724" s="23"/>
      <c r="P724" s="22"/>
      <c r="Q724" s="22"/>
      <c r="R724" s="22"/>
      <c r="S724" s="22"/>
      <c r="T724" s="22"/>
      <c r="U724" s="22"/>
      <c r="V724" s="22"/>
    </row>
    <row r="725" spans="1:22" s="21" customFormat="1" ht="80.25" customHeight="1" x14ac:dyDescent="0.2">
      <c r="A725" s="97" t="s">
        <v>722</v>
      </c>
      <c r="B725" s="71" t="s">
        <v>743</v>
      </c>
      <c r="C725" s="74" t="s">
        <v>584</v>
      </c>
      <c r="D725" s="68">
        <v>43831</v>
      </c>
      <c r="E725" s="68">
        <v>44196</v>
      </c>
      <c r="F725" s="68">
        <v>43831</v>
      </c>
      <c r="G725" s="76">
        <v>44196</v>
      </c>
      <c r="H725" s="33" t="s">
        <v>18</v>
      </c>
      <c r="I725" s="149">
        <v>1689.36</v>
      </c>
      <c r="J725" s="103">
        <v>1689.3609200000001</v>
      </c>
      <c r="K725" s="73">
        <f t="shared" si="10"/>
        <v>100.00005445849315</v>
      </c>
      <c r="L725" s="71" t="s">
        <v>1136</v>
      </c>
      <c r="M725" s="125" t="s">
        <v>815</v>
      </c>
      <c r="N725" s="23"/>
      <c r="O725" s="23"/>
      <c r="P725" s="22"/>
      <c r="Q725" s="22"/>
      <c r="R725" s="22"/>
      <c r="S725" s="22"/>
      <c r="T725" s="22"/>
      <c r="U725" s="22"/>
      <c r="V725" s="22"/>
    </row>
    <row r="726" spans="1:22" s="21" customFormat="1" ht="94.5" customHeight="1" x14ac:dyDescent="0.2">
      <c r="A726" s="98" t="s">
        <v>1137</v>
      </c>
      <c r="B726" s="70" t="s">
        <v>797</v>
      </c>
      <c r="C726" s="74" t="s">
        <v>584</v>
      </c>
      <c r="D726" s="68">
        <v>43831</v>
      </c>
      <c r="E726" s="68">
        <v>44196</v>
      </c>
      <c r="F726" s="68">
        <v>43831</v>
      </c>
      <c r="G726" s="76">
        <v>44196</v>
      </c>
      <c r="H726" s="33" t="s">
        <v>18</v>
      </c>
      <c r="I726" s="149">
        <v>780.44</v>
      </c>
      <c r="J726" s="103">
        <v>780.44491000000005</v>
      </c>
      <c r="K726" s="137">
        <f t="shared" si="10"/>
        <v>100.00062913228436</v>
      </c>
      <c r="L726" s="70" t="s">
        <v>1151</v>
      </c>
      <c r="M726" s="124" t="s">
        <v>815</v>
      </c>
      <c r="N726" s="23"/>
      <c r="O726" s="23"/>
      <c r="P726" s="22"/>
      <c r="Q726" s="22"/>
      <c r="R726" s="22"/>
      <c r="S726" s="22"/>
      <c r="T726" s="22"/>
      <c r="U726" s="22"/>
      <c r="V726" s="22"/>
    </row>
    <row r="727" spans="1:22" s="21" customFormat="1" ht="76.5" x14ac:dyDescent="0.2">
      <c r="A727" s="95" t="s">
        <v>1138</v>
      </c>
      <c r="B727" s="74" t="s">
        <v>798</v>
      </c>
      <c r="C727" s="74" t="s">
        <v>584</v>
      </c>
      <c r="D727" s="68">
        <v>43831</v>
      </c>
      <c r="E727" s="68">
        <v>44196</v>
      </c>
      <c r="F727" s="68">
        <v>43831</v>
      </c>
      <c r="G727" s="76">
        <v>44196</v>
      </c>
      <c r="H727" s="33" t="s">
        <v>18</v>
      </c>
      <c r="I727" s="149">
        <v>12578.09</v>
      </c>
      <c r="J727" s="103">
        <v>12578.092290000001</v>
      </c>
      <c r="K727" s="137">
        <f t="shared" si="10"/>
        <v>100.00001820626186</v>
      </c>
      <c r="L727" s="74" t="s">
        <v>1152</v>
      </c>
      <c r="M727" s="123" t="s">
        <v>815</v>
      </c>
      <c r="N727" s="23"/>
      <c r="O727" s="23"/>
      <c r="P727" s="22"/>
      <c r="Q727" s="22"/>
      <c r="R727" s="22"/>
      <c r="S727" s="22"/>
      <c r="T727" s="22"/>
      <c r="U727" s="22"/>
      <c r="V727" s="22"/>
    </row>
    <row r="728" spans="1:22" s="21" customFormat="1" ht="76.5" x14ac:dyDescent="0.2">
      <c r="A728" s="99" t="s">
        <v>1139</v>
      </c>
      <c r="B728" s="69" t="s">
        <v>799</v>
      </c>
      <c r="C728" s="74" t="s">
        <v>584</v>
      </c>
      <c r="D728" s="68">
        <v>43831</v>
      </c>
      <c r="E728" s="68">
        <v>44196</v>
      </c>
      <c r="F728" s="68">
        <v>43831</v>
      </c>
      <c r="G728" s="76">
        <v>44196</v>
      </c>
      <c r="H728" s="33" t="s">
        <v>18</v>
      </c>
      <c r="I728" s="149">
        <v>14520.42</v>
      </c>
      <c r="J728" s="103">
        <v>14520.42396</v>
      </c>
      <c r="K728" s="137">
        <f t="shared" si="10"/>
        <v>100.00002727193842</v>
      </c>
      <c r="L728" s="74" t="s">
        <v>1153</v>
      </c>
      <c r="M728" s="123" t="s">
        <v>815</v>
      </c>
      <c r="N728" s="23"/>
      <c r="O728" s="23"/>
      <c r="P728" s="22"/>
      <c r="Q728" s="22"/>
      <c r="R728" s="22"/>
      <c r="S728" s="22"/>
      <c r="T728" s="22"/>
      <c r="U728" s="22"/>
      <c r="V728" s="22"/>
    </row>
    <row r="729" spans="1:22" s="21" customFormat="1" ht="76.5" x14ac:dyDescent="0.2">
      <c r="A729" s="99" t="s">
        <v>1140</v>
      </c>
      <c r="B729" s="69" t="s">
        <v>800</v>
      </c>
      <c r="C729" s="74" t="s">
        <v>584</v>
      </c>
      <c r="D729" s="68">
        <v>43831</v>
      </c>
      <c r="E729" s="68">
        <v>44196</v>
      </c>
      <c r="F729" s="68">
        <v>43831</v>
      </c>
      <c r="G729" s="76">
        <v>44196</v>
      </c>
      <c r="H729" s="33" t="s">
        <v>18</v>
      </c>
      <c r="I729" s="149">
        <v>7344.44</v>
      </c>
      <c r="J729" s="103">
        <v>7344.4375200000004</v>
      </c>
      <c r="K729" s="137">
        <f t="shared" si="10"/>
        <v>99.99996623295992</v>
      </c>
      <c r="L729" s="69" t="s">
        <v>1154</v>
      </c>
      <c r="M729" s="123" t="s">
        <v>815</v>
      </c>
      <c r="N729" s="23"/>
      <c r="O729" s="23"/>
      <c r="P729" s="22"/>
      <c r="Q729" s="22"/>
      <c r="R729" s="22"/>
      <c r="S729" s="22"/>
      <c r="T729" s="22"/>
      <c r="U729" s="22"/>
      <c r="V729" s="22"/>
    </row>
    <row r="730" spans="1:22" s="21" customFormat="1" ht="76.5" x14ac:dyDescent="0.2">
      <c r="A730" s="99" t="s">
        <v>802</v>
      </c>
      <c r="B730" s="69" t="s">
        <v>801</v>
      </c>
      <c r="C730" s="74" t="s">
        <v>584</v>
      </c>
      <c r="D730" s="68">
        <v>43831</v>
      </c>
      <c r="E730" s="68">
        <v>44196</v>
      </c>
      <c r="F730" s="68">
        <v>43831</v>
      </c>
      <c r="G730" s="76">
        <v>44196</v>
      </c>
      <c r="H730" s="33" t="s">
        <v>18</v>
      </c>
      <c r="I730" s="149">
        <v>19015.02</v>
      </c>
      <c r="J730" s="103">
        <v>19015.022280000001</v>
      </c>
      <c r="K730" s="137">
        <f t="shared" si="10"/>
        <v>100.00001199052117</v>
      </c>
      <c r="L730" s="69" t="s">
        <v>1155</v>
      </c>
      <c r="M730" s="128" t="s">
        <v>815</v>
      </c>
      <c r="N730" s="23"/>
      <c r="O730" s="23"/>
      <c r="P730" s="22"/>
      <c r="Q730" s="22"/>
      <c r="R730" s="22"/>
      <c r="S730" s="22"/>
      <c r="T730" s="22"/>
      <c r="U730" s="22"/>
      <c r="V730" s="22"/>
    </row>
    <row r="731" spans="1:22" s="21" customFormat="1" ht="43.5" customHeight="1" x14ac:dyDescent="0.2">
      <c r="A731" s="185" t="s">
        <v>1144</v>
      </c>
      <c r="B731" s="165" t="s">
        <v>744</v>
      </c>
      <c r="C731" s="165" t="s">
        <v>584</v>
      </c>
      <c r="D731" s="168">
        <v>43831</v>
      </c>
      <c r="E731" s="168">
        <v>44196</v>
      </c>
      <c r="F731" s="168">
        <v>43831</v>
      </c>
      <c r="G731" s="171">
        <v>44196</v>
      </c>
      <c r="H731" s="138" t="s">
        <v>15</v>
      </c>
      <c r="I731" s="148">
        <f>I732+I733+I734</f>
        <v>126942.88</v>
      </c>
      <c r="J731" s="103">
        <v>111020.31</v>
      </c>
      <c r="K731" s="73">
        <f t="shared" si="10"/>
        <v>87.456901875867317</v>
      </c>
      <c r="L731" s="165" t="s">
        <v>1141</v>
      </c>
      <c r="M731" s="174" t="s">
        <v>815</v>
      </c>
      <c r="N731" s="23"/>
      <c r="O731" s="23"/>
      <c r="P731" s="22"/>
      <c r="Q731" s="22"/>
      <c r="R731" s="22"/>
      <c r="S731" s="22"/>
      <c r="T731" s="22"/>
      <c r="U731" s="22"/>
      <c r="V731" s="22"/>
    </row>
    <row r="732" spans="1:22" s="21" customFormat="1" ht="44.25" customHeight="1" x14ac:dyDescent="0.2">
      <c r="A732" s="186"/>
      <c r="B732" s="166"/>
      <c r="C732" s="166"/>
      <c r="D732" s="169"/>
      <c r="E732" s="169"/>
      <c r="F732" s="169"/>
      <c r="G732" s="172"/>
      <c r="H732" s="33" t="s">
        <v>18</v>
      </c>
      <c r="I732" s="148">
        <v>25431.09</v>
      </c>
      <c r="J732" s="103">
        <v>25431.089690000001</v>
      </c>
      <c r="K732" s="73">
        <f t="shared" si="10"/>
        <v>99.999998781019613</v>
      </c>
      <c r="L732" s="166"/>
      <c r="M732" s="175"/>
      <c r="N732" s="23"/>
      <c r="O732" s="23"/>
      <c r="P732" s="22"/>
      <c r="Q732" s="22"/>
      <c r="R732" s="22"/>
      <c r="S732" s="22"/>
      <c r="T732" s="22"/>
      <c r="U732" s="22"/>
      <c r="V732" s="22"/>
    </row>
    <row r="733" spans="1:22" s="21" customFormat="1" ht="44.25" customHeight="1" x14ac:dyDescent="0.2">
      <c r="A733" s="186"/>
      <c r="B733" s="166"/>
      <c r="C733" s="166"/>
      <c r="D733" s="169"/>
      <c r="E733" s="169"/>
      <c r="F733" s="169"/>
      <c r="G733" s="172"/>
      <c r="H733" s="138" t="s">
        <v>7</v>
      </c>
      <c r="I733" s="148">
        <f>98407.33-I685</f>
        <v>76031.520000000004</v>
      </c>
      <c r="J733" s="103">
        <v>56463.368289999999</v>
      </c>
      <c r="K733" s="73">
        <f t="shared" si="10"/>
        <v>74.263105998670014</v>
      </c>
      <c r="L733" s="166"/>
      <c r="M733" s="175"/>
      <c r="N733" s="23"/>
      <c r="O733" s="23"/>
      <c r="P733" s="22"/>
      <c r="Q733" s="22"/>
      <c r="R733" s="22"/>
      <c r="S733" s="22"/>
      <c r="T733" s="22"/>
      <c r="U733" s="22"/>
      <c r="V733" s="22"/>
    </row>
    <row r="734" spans="1:22" s="21" customFormat="1" ht="39.75" customHeight="1" x14ac:dyDescent="0.2">
      <c r="A734" s="187"/>
      <c r="B734" s="167"/>
      <c r="C734" s="167"/>
      <c r="D734" s="170"/>
      <c r="E734" s="170"/>
      <c r="F734" s="170"/>
      <c r="G734" s="173"/>
      <c r="H734" s="138" t="s">
        <v>6</v>
      </c>
      <c r="I734" s="148">
        <f>31647.39-I686</f>
        <v>25480.27</v>
      </c>
      <c r="J734" s="103">
        <v>29125.846850000002</v>
      </c>
      <c r="K734" s="73">
        <f t="shared" si="10"/>
        <v>114.30744984256447</v>
      </c>
      <c r="L734" s="167"/>
      <c r="M734" s="176"/>
      <c r="N734" s="23"/>
      <c r="O734" s="23"/>
      <c r="P734" s="22"/>
      <c r="Q734" s="22"/>
      <c r="R734" s="22"/>
      <c r="S734" s="22"/>
      <c r="T734" s="22"/>
      <c r="U734" s="22"/>
      <c r="V734" s="22"/>
    </row>
    <row r="735" spans="1:22" s="21" customFormat="1" ht="34.15" customHeight="1" x14ac:dyDescent="0.2">
      <c r="A735" s="97" t="s">
        <v>746</v>
      </c>
      <c r="B735" s="71" t="s">
        <v>745</v>
      </c>
      <c r="C735" s="74"/>
      <c r="D735" s="68"/>
      <c r="E735" s="68"/>
      <c r="F735" s="68"/>
      <c r="G735" s="66"/>
      <c r="H735" s="33"/>
      <c r="I735" s="143"/>
      <c r="J735" s="103"/>
      <c r="K735" s="73"/>
      <c r="L735" s="71"/>
      <c r="M735" s="125"/>
      <c r="N735" s="23"/>
      <c r="O735" s="23"/>
      <c r="P735" s="22"/>
      <c r="Q735" s="22"/>
      <c r="R735" s="22"/>
      <c r="S735" s="22"/>
      <c r="T735" s="22"/>
      <c r="U735" s="22"/>
      <c r="V735" s="22"/>
    </row>
    <row r="736" spans="1:22" s="21" customFormat="1" ht="90" customHeight="1" x14ac:dyDescent="0.2">
      <c r="A736" s="97" t="s">
        <v>747</v>
      </c>
      <c r="B736" s="71" t="s">
        <v>760</v>
      </c>
      <c r="C736" s="74" t="s">
        <v>761</v>
      </c>
      <c r="D736" s="68">
        <v>43831</v>
      </c>
      <c r="E736" s="68">
        <v>44196</v>
      </c>
      <c r="F736" s="68">
        <v>43831</v>
      </c>
      <c r="G736" s="76">
        <v>44196</v>
      </c>
      <c r="H736" s="74" t="s">
        <v>7</v>
      </c>
      <c r="I736" s="143">
        <v>6672.14</v>
      </c>
      <c r="J736" s="103">
        <v>6672.1379999999999</v>
      </c>
      <c r="K736" s="73">
        <f>J736/I736*100</f>
        <v>99.99997002460978</v>
      </c>
      <c r="L736" s="71" t="s">
        <v>1087</v>
      </c>
      <c r="M736" s="125" t="s">
        <v>815</v>
      </c>
      <c r="N736" s="23"/>
      <c r="O736" s="23"/>
      <c r="P736" s="22"/>
      <c r="Q736" s="22"/>
      <c r="R736" s="22"/>
      <c r="S736" s="22"/>
      <c r="T736" s="22"/>
      <c r="U736" s="22"/>
      <c r="V736" s="22"/>
    </row>
    <row r="737" spans="1:22" s="21" customFormat="1" ht="90" customHeight="1" x14ac:dyDescent="0.2">
      <c r="A737" s="97" t="s">
        <v>748</v>
      </c>
      <c r="B737" s="71" t="s">
        <v>762</v>
      </c>
      <c r="C737" s="74" t="s">
        <v>761</v>
      </c>
      <c r="D737" s="68">
        <v>43831</v>
      </c>
      <c r="E737" s="68">
        <v>44196</v>
      </c>
      <c r="F737" s="68">
        <v>43831</v>
      </c>
      <c r="G737" s="76">
        <v>44196</v>
      </c>
      <c r="H737" s="74" t="s">
        <v>7</v>
      </c>
      <c r="I737" s="143">
        <v>4832.97</v>
      </c>
      <c r="J737" s="103">
        <v>4832.97</v>
      </c>
      <c r="K737" s="73">
        <f t="shared" ref="K737:K754" si="11">J737/I737*100</f>
        <v>100</v>
      </c>
      <c r="L737" s="71" t="s">
        <v>1088</v>
      </c>
      <c r="M737" s="125" t="s">
        <v>815</v>
      </c>
      <c r="N737" s="23"/>
      <c r="O737" s="23"/>
      <c r="P737" s="22"/>
      <c r="Q737" s="22"/>
      <c r="R737" s="22"/>
      <c r="S737" s="22"/>
      <c r="T737" s="22"/>
      <c r="U737" s="22"/>
      <c r="V737" s="22"/>
    </row>
    <row r="738" spans="1:22" s="21" customFormat="1" ht="90" customHeight="1" x14ac:dyDescent="0.2">
      <c r="A738" s="97" t="s">
        <v>749</v>
      </c>
      <c r="B738" s="71" t="s">
        <v>763</v>
      </c>
      <c r="C738" s="74" t="s">
        <v>761</v>
      </c>
      <c r="D738" s="68">
        <v>43831</v>
      </c>
      <c r="E738" s="68">
        <v>44196</v>
      </c>
      <c r="F738" s="68">
        <v>43831</v>
      </c>
      <c r="G738" s="76">
        <v>44196</v>
      </c>
      <c r="H738" s="74" t="s">
        <v>7</v>
      </c>
      <c r="I738" s="143">
        <v>5750.17</v>
      </c>
      <c r="J738" s="103">
        <v>5750.1719999999996</v>
      </c>
      <c r="K738" s="73">
        <f t="shared" si="11"/>
        <v>100.00003478158037</v>
      </c>
      <c r="L738" s="71" t="s">
        <v>1089</v>
      </c>
      <c r="M738" s="125" t="s">
        <v>815</v>
      </c>
      <c r="N738" s="23"/>
      <c r="O738" s="23"/>
      <c r="P738" s="22"/>
      <c r="Q738" s="22"/>
      <c r="R738" s="22"/>
      <c r="S738" s="22"/>
      <c r="T738" s="22"/>
      <c r="U738" s="22"/>
      <c r="V738" s="22"/>
    </row>
    <row r="739" spans="1:22" s="21" customFormat="1" ht="90" customHeight="1" x14ac:dyDescent="0.2">
      <c r="A739" s="97" t="s">
        <v>750</v>
      </c>
      <c r="B739" s="71" t="s">
        <v>764</v>
      </c>
      <c r="C739" s="74" t="s">
        <v>761</v>
      </c>
      <c r="D739" s="68">
        <v>43831</v>
      </c>
      <c r="E739" s="68">
        <v>44196</v>
      </c>
      <c r="F739" s="68">
        <v>43831</v>
      </c>
      <c r="G739" s="76">
        <v>44196</v>
      </c>
      <c r="H739" s="74" t="s">
        <v>7</v>
      </c>
      <c r="I739" s="143">
        <v>10149.39</v>
      </c>
      <c r="J739" s="103">
        <v>10149.386</v>
      </c>
      <c r="K739" s="73">
        <f t="shared" si="11"/>
        <v>99.999960588764452</v>
      </c>
      <c r="L739" s="71" t="s">
        <v>1090</v>
      </c>
      <c r="M739" s="125" t="s">
        <v>815</v>
      </c>
      <c r="N739" s="23"/>
      <c r="O739" s="23"/>
      <c r="P739" s="22"/>
      <c r="Q739" s="22"/>
      <c r="R739" s="22"/>
      <c r="S739" s="22"/>
      <c r="T739" s="22"/>
      <c r="U739" s="22"/>
      <c r="V739" s="22"/>
    </row>
    <row r="740" spans="1:22" s="21" customFormat="1" ht="90" customHeight="1" x14ac:dyDescent="0.2">
      <c r="A740" s="97" t="s">
        <v>751</v>
      </c>
      <c r="B740" s="71" t="s">
        <v>765</v>
      </c>
      <c r="C740" s="74" t="s">
        <v>761</v>
      </c>
      <c r="D740" s="68">
        <v>43831</v>
      </c>
      <c r="E740" s="68">
        <v>44196</v>
      </c>
      <c r="F740" s="68">
        <v>43831</v>
      </c>
      <c r="G740" s="76">
        <v>44196</v>
      </c>
      <c r="H740" s="74" t="s">
        <v>7</v>
      </c>
      <c r="I740" s="143">
        <v>4188.3999999999996</v>
      </c>
      <c r="J740" s="103">
        <v>4188.4009999999998</v>
      </c>
      <c r="K740" s="73">
        <f t="shared" si="11"/>
        <v>100.00002387546559</v>
      </c>
      <c r="L740" s="71" t="s">
        <v>1091</v>
      </c>
      <c r="M740" s="125" t="s">
        <v>815</v>
      </c>
      <c r="N740" s="23"/>
      <c r="O740" s="23"/>
      <c r="P740" s="22"/>
      <c r="Q740" s="22"/>
      <c r="R740" s="22"/>
      <c r="S740" s="22"/>
      <c r="T740" s="22"/>
      <c r="U740" s="22"/>
      <c r="V740" s="22"/>
    </row>
    <row r="741" spans="1:22" s="21" customFormat="1" ht="90" customHeight="1" x14ac:dyDescent="0.2">
      <c r="A741" s="97" t="s">
        <v>752</v>
      </c>
      <c r="B741" s="71" t="s">
        <v>766</v>
      </c>
      <c r="C741" s="74" t="s">
        <v>761</v>
      </c>
      <c r="D741" s="68">
        <v>43831</v>
      </c>
      <c r="E741" s="68">
        <v>44196</v>
      </c>
      <c r="F741" s="68">
        <v>43831</v>
      </c>
      <c r="G741" s="76">
        <v>44196</v>
      </c>
      <c r="H741" s="74" t="s">
        <v>7</v>
      </c>
      <c r="I741" s="143">
        <v>3260.93</v>
      </c>
      <c r="J741" s="103">
        <v>3260.9250000000002</v>
      </c>
      <c r="K741" s="73">
        <f t="shared" si="11"/>
        <v>99.999846669508401</v>
      </c>
      <c r="L741" s="71" t="s">
        <v>1092</v>
      </c>
      <c r="M741" s="125" t="s">
        <v>815</v>
      </c>
      <c r="N741" s="23"/>
      <c r="O741" s="23"/>
      <c r="P741" s="22"/>
      <c r="Q741" s="22"/>
      <c r="R741" s="22"/>
      <c r="S741" s="22"/>
      <c r="T741" s="22"/>
      <c r="U741" s="22"/>
      <c r="V741" s="22"/>
    </row>
    <row r="742" spans="1:22" s="21" customFormat="1" ht="90" customHeight="1" x14ac:dyDescent="0.2">
      <c r="A742" s="97" t="s">
        <v>753</v>
      </c>
      <c r="B742" s="71" t="s">
        <v>767</v>
      </c>
      <c r="C742" s="74" t="s">
        <v>761</v>
      </c>
      <c r="D742" s="68">
        <v>43831</v>
      </c>
      <c r="E742" s="68">
        <v>44196</v>
      </c>
      <c r="F742" s="68">
        <v>43831</v>
      </c>
      <c r="G742" s="76">
        <v>44196</v>
      </c>
      <c r="H742" s="74" t="s">
        <v>7</v>
      </c>
      <c r="I742" s="143">
        <v>8415.99</v>
      </c>
      <c r="J742" s="103">
        <v>8415.9930000000004</v>
      </c>
      <c r="K742" s="73">
        <f t="shared" si="11"/>
        <v>100.00003564643019</v>
      </c>
      <c r="L742" s="71" t="s">
        <v>1093</v>
      </c>
      <c r="M742" s="125" t="s">
        <v>815</v>
      </c>
      <c r="N742" s="23"/>
      <c r="O742" s="23"/>
      <c r="P742" s="22"/>
      <c r="Q742" s="22"/>
      <c r="R742" s="22"/>
      <c r="S742" s="22"/>
      <c r="T742" s="22"/>
      <c r="U742" s="22"/>
      <c r="V742" s="22"/>
    </row>
    <row r="743" spans="1:22" s="21" customFormat="1" ht="90" customHeight="1" x14ac:dyDescent="0.2">
      <c r="A743" s="97" t="s">
        <v>754</v>
      </c>
      <c r="B743" s="71" t="s">
        <v>768</v>
      </c>
      <c r="C743" s="74" t="s">
        <v>761</v>
      </c>
      <c r="D743" s="68">
        <v>43831</v>
      </c>
      <c r="E743" s="68">
        <v>44196</v>
      </c>
      <c r="F743" s="68">
        <v>43831</v>
      </c>
      <c r="G743" s="76">
        <v>44196</v>
      </c>
      <c r="H743" s="74" t="s">
        <v>7</v>
      </c>
      <c r="I743" s="143">
        <v>11571.3</v>
      </c>
      <c r="J743" s="103">
        <v>11571.296</v>
      </c>
      <c r="K743" s="73">
        <f t="shared" si="11"/>
        <v>99.999965431714671</v>
      </c>
      <c r="L743" s="71" t="s">
        <v>1094</v>
      </c>
      <c r="M743" s="125" t="s">
        <v>815</v>
      </c>
      <c r="N743" s="23"/>
      <c r="O743" s="23"/>
      <c r="P743" s="22"/>
      <c r="Q743" s="22"/>
      <c r="R743" s="22"/>
      <c r="S743" s="22"/>
      <c r="T743" s="22"/>
      <c r="U743" s="22"/>
      <c r="V743" s="22"/>
    </row>
    <row r="744" spans="1:22" s="21" customFormat="1" ht="90" customHeight="1" x14ac:dyDescent="0.2">
      <c r="A744" s="97" t="s">
        <v>755</v>
      </c>
      <c r="B744" s="71" t="s">
        <v>769</v>
      </c>
      <c r="C744" s="74" t="s">
        <v>761</v>
      </c>
      <c r="D744" s="68">
        <v>43831</v>
      </c>
      <c r="E744" s="68">
        <v>44196</v>
      </c>
      <c r="F744" s="68">
        <v>43831</v>
      </c>
      <c r="G744" s="76">
        <v>44196</v>
      </c>
      <c r="H744" s="74" t="s">
        <v>7</v>
      </c>
      <c r="I744" s="143">
        <v>6761.43</v>
      </c>
      <c r="J744" s="103">
        <v>6761.4319999999998</v>
      </c>
      <c r="K744" s="73">
        <f t="shared" si="11"/>
        <v>100.00002957954159</v>
      </c>
      <c r="L744" s="71" t="s">
        <v>1095</v>
      </c>
      <c r="M744" s="125" t="s">
        <v>815</v>
      </c>
      <c r="N744" s="23"/>
      <c r="O744" s="23"/>
      <c r="P744" s="22"/>
      <c r="Q744" s="22"/>
      <c r="R744" s="22"/>
      <c r="S744" s="22"/>
      <c r="T744" s="22"/>
      <c r="U744" s="22"/>
      <c r="V744" s="22"/>
    </row>
    <row r="745" spans="1:22" s="21" customFormat="1" ht="90" customHeight="1" x14ac:dyDescent="0.2">
      <c r="A745" s="97" t="s">
        <v>756</v>
      </c>
      <c r="B745" s="71" t="s">
        <v>770</v>
      </c>
      <c r="C745" s="74" t="s">
        <v>761</v>
      </c>
      <c r="D745" s="68">
        <v>43831</v>
      </c>
      <c r="E745" s="68">
        <v>44196</v>
      </c>
      <c r="F745" s="68">
        <v>43831</v>
      </c>
      <c r="G745" s="76">
        <v>44196</v>
      </c>
      <c r="H745" s="74" t="s">
        <v>7</v>
      </c>
      <c r="I745" s="143">
        <v>4672.03</v>
      </c>
      <c r="J745" s="103">
        <v>4672.027</v>
      </c>
      <c r="K745" s="73">
        <f t="shared" si="11"/>
        <v>99.999935788083562</v>
      </c>
      <c r="L745" s="71" t="s">
        <v>1096</v>
      </c>
      <c r="M745" s="125" t="s">
        <v>815</v>
      </c>
      <c r="N745" s="23"/>
      <c r="O745" s="23"/>
      <c r="P745" s="22"/>
      <c r="Q745" s="22"/>
      <c r="R745" s="22"/>
      <c r="S745" s="22"/>
      <c r="T745" s="22"/>
      <c r="U745" s="22"/>
      <c r="V745" s="22"/>
    </row>
    <row r="746" spans="1:22" s="21" customFormat="1" ht="90" customHeight="1" x14ac:dyDescent="0.2">
      <c r="A746" s="97" t="s">
        <v>757</v>
      </c>
      <c r="B746" s="71" t="s">
        <v>771</v>
      </c>
      <c r="C746" s="74" t="s">
        <v>761</v>
      </c>
      <c r="D746" s="68">
        <v>43831</v>
      </c>
      <c r="E746" s="68">
        <v>44196</v>
      </c>
      <c r="F746" s="68">
        <v>43831</v>
      </c>
      <c r="G746" s="76">
        <v>44196</v>
      </c>
      <c r="H746" s="74" t="s">
        <v>7</v>
      </c>
      <c r="I746" s="143">
        <v>12589.05</v>
      </c>
      <c r="J746" s="103">
        <v>12589.05</v>
      </c>
      <c r="K746" s="73">
        <f t="shared" si="11"/>
        <v>100</v>
      </c>
      <c r="L746" s="71" t="s">
        <v>1097</v>
      </c>
      <c r="M746" s="125" t="s">
        <v>815</v>
      </c>
      <c r="N746" s="23"/>
      <c r="O746" s="23"/>
      <c r="P746" s="22"/>
      <c r="Q746" s="22"/>
      <c r="R746" s="22"/>
      <c r="S746" s="22"/>
      <c r="T746" s="22"/>
      <c r="U746" s="22"/>
      <c r="V746" s="22"/>
    </row>
    <row r="747" spans="1:22" s="21" customFormat="1" ht="90" customHeight="1" x14ac:dyDescent="0.2">
      <c r="A747" s="97" t="s">
        <v>758</v>
      </c>
      <c r="B747" s="71" t="s">
        <v>772</v>
      </c>
      <c r="C747" s="74" t="s">
        <v>761</v>
      </c>
      <c r="D747" s="68">
        <v>43831</v>
      </c>
      <c r="E747" s="68">
        <v>44196</v>
      </c>
      <c r="F747" s="68">
        <v>43831</v>
      </c>
      <c r="G747" s="76">
        <v>44196</v>
      </c>
      <c r="H747" s="74" t="s">
        <v>7</v>
      </c>
      <c r="I747" s="143">
        <v>9130.65</v>
      </c>
      <c r="J747" s="103">
        <v>9130.65</v>
      </c>
      <c r="K747" s="73">
        <f t="shared" si="11"/>
        <v>100</v>
      </c>
      <c r="L747" s="71" t="s">
        <v>1098</v>
      </c>
      <c r="M747" s="125" t="s">
        <v>815</v>
      </c>
      <c r="N747" s="23"/>
      <c r="O747" s="23"/>
      <c r="P747" s="22"/>
      <c r="Q747" s="22"/>
      <c r="R747" s="22"/>
      <c r="S747" s="22"/>
      <c r="T747" s="22"/>
      <c r="U747" s="22"/>
      <c r="V747" s="22"/>
    </row>
    <row r="748" spans="1:22" s="21" customFormat="1" ht="90" customHeight="1" x14ac:dyDescent="0.2">
      <c r="A748" s="97" t="s">
        <v>759</v>
      </c>
      <c r="B748" s="71" t="s">
        <v>773</v>
      </c>
      <c r="C748" s="74" t="s">
        <v>761</v>
      </c>
      <c r="D748" s="68">
        <v>43831</v>
      </c>
      <c r="E748" s="68">
        <v>44196</v>
      </c>
      <c r="F748" s="68">
        <v>43831</v>
      </c>
      <c r="G748" s="76">
        <v>44196</v>
      </c>
      <c r="H748" s="74" t="s">
        <v>7</v>
      </c>
      <c r="I748" s="143">
        <v>4045.56</v>
      </c>
      <c r="J748" s="103">
        <v>4016.53793</v>
      </c>
      <c r="K748" s="73">
        <f t="shared" si="11"/>
        <v>99.282619217117045</v>
      </c>
      <c r="L748" s="71" t="s">
        <v>1156</v>
      </c>
      <c r="M748" s="125" t="s">
        <v>815</v>
      </c>
      <c r="N748" s="23"/>
      <c r="O748" s="23"/>
      <c r="P748" s="22"/>
      <c r="Q748" s="22"/>
      <c r="R748" s="22"/>
      <c r="S748" s="22"/>
      <c r="T748" s="22"/>
      <c r="U748" s="22"/>
      <c r="V748" s="22"/>
    </row>
    <row r="749" spans="1:22" s="21" customFormat="1" ht="24.75" customHeight="1" x14ac:dyDescent="0.2">
      <c r="A749" s="97" t="s">
        <v>775</v>
      </c>
      <c r="B749" s="71" t="s">
        <v>774</v>
      </c>
      <c r="C749" s="74"/>
      <c r="D749" s="68"/>
      <c r="E749" s="68"/>
      <c r="F749" s="68"/>
      <c r="G749" s="66"/>
      <c r="H749" s="33"/>
      <c r="I749" s="152"/>
      <c r="J749" s="103"/>
      <c r="K749" s="73"/>
      <c r="L749" s="71"/>
      <c r="M749" s="125"/>
      <c r="N749" s="23"/>
      <c r="O749" s="23"/>
      <c r="P749" s="22"/>
      <c r="Q749" s="22"/>
      <c r="R749" s="22"/>
      <c r="S749" s="22"/>
      <c r="T749" s="22"/>
      <c r="U749" s="22"/>
      <c r="V749" s="22"/>
    </row>
    <row r="750" spans="1:22" s="21" customFormat="1" ht="90" customHeight="1" x14ac:dyDescent="0.2">
      <c r="A750" s="97" t="s">
        <v>776</v>
      </c>
      <c r="B750" s="71" t="s">
        <v>782</v>
      </c>
      <c r="C750" s="74" t="s">
        <v>781</v>
      </c>
      <c r="D750" s="68">
        <v>43831</v>
      </c>
      <c r="E750" s="68">
        <v>44196</v>
      </c>
      <c r="F750" s="68">
        <v>43831</v>
      </c>
      <c r="G750" s="68">
        <v>44196</v>
      </c>
      <c r="H750" s="138" t="s">
        <v>7</v>
      </c>
      <c r="I750" s="149">
        <v>18617.5</v>
      </c>
      <c r="J750" s="151">
        <v>18617.503700000001</v>
      </c>
      <c r="K750" s="73">
        <f t="shared" si="11"/>
        <v>100.00001987377468</v>
      </c>
      <c r="L750" s="71" t="s">
        <v>1099</v>
      </c>
      <c r="M750" s="125" t="s">
        <v>815</v>
      </c>
      <c r="N750" s="23"/>
      <c r="O750" s="23"/>
      <c r="P750" s="22"/>
      <c r="Q750" s="22"/>
      <c r="R750" s="22"/>
      <c r="S750" s="22"/>
      <c r="T750" s="22"/>
      <c r="U750" s="22"/>
      <c r="V750" s="22"/>
    </row>
    <row r="751" spans="1:22" s="21" customFormat="1" ht="90" customHeight="1" x14ac:dyDescent="0.2">
      <c r="A751" s="97" t="s">
        <v>777</v>
      </c>
      <c r="B751" s="71" t="s">
        <v>783</v>
      </c>
      <c r="C751" s="74" t="s">
        <v>781</v>
      </c>
      <c r="D751" s="68">
        <v>43831</v>
      </c>
      <c r="E751" s="68">
        <v>44196</v>
      </c>
      <c r="F751" s="68">
        <v>43831</v>
      </c>
      <c r="G751" s="68">
        <v>44196</v>
      </c>
      <c r="H751" s="138" t="s">
        <v>7</v>
      </c>
      <c r="I751" s="149">
        <v>49141.120000000003</v>
      </c>
      <c r="J751" s="151">
        <v>49141.116999999998</v>
      </c>
      <c r="K751" s="73">
        <f t="shared" si="11"/>
        <v>99.999993895133031</v>
      </c>
      <c r="L751" s="71" t="s">
        <v>1100</v>
      </c>
      <c r="M751" s="125" t="s">
        <v>815</v>
      </c>
      <c r="N751" s="23"/>
      <c r="O751" s="23"/>
      <c r="P751" s="22"/>
      <c r="Q751" s="22"/>
      <c r="R751" s="22"/>
      <c r="S751" s="22"/>
      <c r="T751" s="22"/>
      <c r="U751" s="22"/>
      <c r="V751" s="22"/>
    </row>
    <row r="752" spans="1:22" s="21" customFormat="1" ht="90" customHeight="1" x14ac:dyDescent="0.2">
      <c r="A752" s="97" t="s">
        <v>778</v>
      </c>
      <c r="B752" s="71" t="s">
        <v>784</v>
      </c>
      <c r="C752" s="74" t="s">
        <v>781</v>
      </c>
      <c r="D752" s="68">
        <v>43831</v>
      </c>
      <c r="E752" s="68">
        <v>44196</v>
      </c>
      <c r="F752" s="68">
        <v>43831</v>
      </c>
      <c r="G752" s="68">
        <v>44196</v>
      </c>
      <c r="H752" s="138" t="s">
        <v>7</v>
      </c>
      <c r="I752" s="149">
        <v>4117.16</v>
      </c>
      <c r="J752" s="151">
        <v>4117.1636600000002</v>
      </c>
      <c r="K752" s="73">
        <f t="shared" si="11"/>
        <v>100.00008889622944</v>
      </c>
      <c r="L752" s="71" t="s">
        <v>1101</v>
      </c>
      <c r="M752" s="125" t="s">
        <v>815</v>
      </c>
      <c r="N752" s="23"/>
      <c r="O752" s="23"/>
      <c r="P752" s="22"/>
      <c r="Q752" s="22"/>
      <c r="R752" s="22"/>
      <c r="S752" s="22"/>
      <c r="T752" s="22"/>
      <c r="U752" s="22"/>
      <c r="V752" s="22"/>
    </row>
    <row r="753" spans="1:22" s="21" customFormat="1" ht="90" customHeight="1" x14ac:dyDescent="0.2">
      <c r="A753" s="97" t="s">
        <v>779</v>
      </c>
      <c r="B753" s="71" t="s">
        <v>785</v>
      </c>
      <c r="C753" s="74" t="s">
        <v>781</v>
      </c>
      <c r="D753" s="68">
        <v>43831</v>
      </c>
      <c r="E753" s="68">
        <v>44196</v>
      </c>
      <c r="F753" s="68">
        <v>43831</v>
      </c>
      <c r="G753" s="68">
        <v>44196</v>
      </c>
      <c r="H753" s="138" t="s">
        <v>7</v>
      </c>
      <c r="I753" s="149">
        <v>1741.51</v>
      </c>
      <c r="J753" s="151">
        <v>1741.5133000000001</v>
      </c>
      <c r="K753" s="73">
        <f t="shared" si="11"/>
        <v>100.00018949072931</v>
      </c>
      <c r="L753" s="71" t="s">
        <v>1102</v>
      </c>
      <c r="M753" s="125" t="s">
        <v>815</v>
      </c>
      <c r="N753" s="23"/>
      <c r="O753" s="23"/>
      <c r="P753" s="22"/>
      <c r="Q753" s="22"/>
      <c r="R753" s="22"/>
      <c r="S753" s="22"/>
      <c r="T753" s="22"/>
      <c r="U753" s="22"/>
      <c r="V753" s="22"/>
    </row>
    <row r="754" spans="1:22" s="21" customFormat="1" ht="90" customHeight="1" x14ac:dyDescent="0.2">
      <c r="A754" s="97" t="s">
        <v>780</v>
      </c>
      <c r="B754" s="71" t="s">
        <v>786</v>
      </c>
      <c r="C754" s="74" t="s">
        <v>781</v>
      </c>
      <c r="D754" s="68">
        <v>43831</v>
      </c>
      <c r="E754" s="68">
        <v>44196</v>
      </c>
      <c r="F754" s="68"/>
      <c r="G754" s="68"/>
      <c r="H754" s="138" t="s">
        <v>7</v>
      </c>
      <c r="I754" s="148">
        <v>284.61</v>
      </c>
      <c r="J754" s="151">
        <v>0</v>
      </c>
      <c r="K754" s="73">
        <f t="shared" si="11"/>
        <v>0</v>
      </c>
      <c r="L754" s="71" t="s">
        <v>1103</v>
      </c>
      <c r="M754" s="125" t="s">
        <v>856</v>
      </c>
      <c r="N754" s="23"/>
      <c r="O754" s="23"/>
      <c r="P754" s="22"/>
      <c r="Q754" s="22"/>
      <c r="R754" s="22"/>
      <c r="S754" s="22"/>
      <c r="T754" s="22"/>
      <c r="U754" s="22"/>
      <c r="V754" s="22"/>
    </row>
    <row r="755" spans="1:22" s="21" customFormat="1" ht="193.5" customHeight="1" x14ac:dyDescent="0.2">
      <c r="A755" s="95" t="s">
        <v>123</v>
      </c>
      <c r="B755" s="74" t="s">
        <v>24</v>
      </c>
      <c r="C755" s="52" t="s">
        <v>787</v>
      </c>
      <c r="D755" s="76">
        <v>43466</v>
      </c>
      <c r="E755" s="76">
        <v>44196</v>
      </c>
      <c r="F755" s="76">
        <v>43831</v>
      </c>
      <c r="G755" s="68"/>
      <c r="H755" s="80" t="s">
        <v>7</v>
      </c>
      <c r="I755" s="37">
        <v>73548.09</v>
      </c>
      <c r="J755" s="73">
        <v>43698.684000000001</v>
      </c>
      <c r="K755" s="73">
        <f t="shared" si="10"/>
        <v>59.415117374224138</v>
      </c>
      <c r="L755" s="74" t="s">
        <v>1104</v>
      </c>
      <c r="M755" s="125" t="s">
        <v>856</v>
      </c>
      <c r="N755" s="23"/>
      <c r="O755" s="23"/>
      <c r="P755" s="22"/>
      <c r="Q755" s="22"/>
      <c r="R755" s="22"/>
      <c r="S755" s="22"/>
      <c r="T755" s="22"/>
      <c r="U755" s="22"/>
      <c r="V755" s="22"/>
    </row>
    <row r="756" spans="1:22" s="21" customFormat="1" ht="41.25" customHeight="1" x14ac:dyDescent="0.2">
      <c r="A756" s="185" t="s">
        <v>124</v>
      </c>
      <c r="B756" s="165" t="s">
        <v>202</v>
      </c>
      <c r="C756" s="165" t="s">
        <v>807</v>
      </c>
      <c r="D756" s="171">
        <v>43831</v>
      </c>
      <c r="E756" s="171">
        <v>44196</v>
      </c>
      <c r="F756" s="171">
        <v>43831</v>
      </c>
      <c r="G756" s="171">
        <v>44196</v>
      </c>
      <c r="H756" s="80" t="s">
        <v>15</v>
      </c>
      <c r="I756" s="73">
        <f>I757+I758</f>
        <v>1404522.29</v>
      </c>
      <c r="J756" s="118">
        <f>J757+J758</f>
        <v>1401471.4457999999</v>
      </c>
      <c r="K756" s="73">
        <f t="shared" si="10"/>
        <v>99.782784209142022</v>
      </c>
      <c r="L756" s="165" t="s">
        <v>1116</v>
      </c>
      <c r="M756" s="174" t="s">
        <v>815</v>
      </c>
      <c r="N756" s="23"/>
      <c r="O756" s="23"/>
      <c r="P756" s="22"/>
      <c r="Q756" s="22"/>
      <c r="R756" s="22"/>
      <c r="S756" s="22"/>
      <c r="T756" s="22"/>
      <c r="U756" s="22"/>
      <c r="V756" s="22"/>
    </row>
    <row r="757" spans="1:22" s="21" customFormat="1" ht="40.5" customHeight="1" x14ac:dyDescent="0.2">
      <c r="A757" s="186"/>
      <c r="B757" s="166"/>
      <c r="C757" s="166"/>
      <c r="D757" s="172"/>
      <c r="E757" s="172"/>
      <c r="F757" s="172"/>
      <c r="G757" s="172"/>
      <c r="H757" s="33" t="s">
        <v>18</v>
      </c>
      <c r="I757" s="118">
        <v>340122.79</v>
      </c>
      <c r="J757" s="117">
        <f>339811.44228+122.789</f>
        <v>339934.23128000001</v>
      </c>
      <c r="K757" s="118">
        <f t="shared" ref="K757:K758" si="12">J757/I757*100</f>
        <v>99.944561574365551</v>
      </c>
      <c r="L757" s="166"/>
      <c r="M757" s="175"/>
      <c r="N757" s="23"/>
      <c r="O757" s="23"/>
      <c r="P757" s="22"/>
      <c r="Q757" s="22"/>
      <c r="R757" s="22"/>
      <c r="S757" s="22"/>
      <c r="T757" s="22"/>
      <c r="U757" s="22"/>
      <c r="V757" s="22"/>
    </row>
    <row r="758" spans="1:22" s="21" customFormat="1" ht="42" customHeight="1" x14ac:dyDescent="0.2">
      <c r="A758" s="187"/>
      <c r="B758" s="167"/>
      <c r="C758" s="167"/>
      <c r="D758" s="173"/>
      <c r="E758" s="173"/>
      <c r="F758" s="173"/>
      <c r="G758" s="173"/>
      <c r="H758" s="116" t="s">
        <v>7</v>
      </c>
      <c r="I758" s="118">
        <v>1064399.5</v>
      </c>
      <c r="J758" s="119">
        <f>69959.243+991577.97152</f>
        <v>1061537.2145199999</v>
      </c>
      <c r="K758" s="118">
        <f t="shared" si="12"/>
        <v>99.731089174694262</v>
      </c>
      <c r="L758" s="167"/>
      <c r="M758" s="176"/>
      <c r="N758" s="23"/>
      <c r="O758" s="23"/>
      <c r="P758" s="22"/>
      <c r="Q758" s="22"/>
      <c r="R758" s="22"/>
      <c r="S758" s="22"/>
      <c r="T758" s="22"/>
      <c r="U758" s="22"/>
      <c r="V758" s="22"/>
    </row>
    <row r="759" spans="1:22" s="21" customFormat="1" ht="172.5" customHeight="1" x14ac:dyDescent="0.2">
      <c r="A759" s="78">
        <v>4</v>
      </c>
      <c r="B759" s="69" t="s">
        <v>126</v>
      </c>
      <c r="C759" s="69" t="s">
        <v>808</v>
      </c>
      <c r="D759" s="67">
        <v>43831</v>
      </c>
      <c r="E759" s="67">
        <v>44196</v>
      </c>
      <c r="F759" s="67">
        <v>43831</v>
      </c>
      <c r="G759" s="67">
        <v>44196</v>
      </c>
      <c r="H759" s="72" t="s">
        <v>7</v>
      </c>
      <c r="I759" s="34">
        <v>109250.6</v>
      </c>
      <c r="J759" s="34">
        <f>J760+J764</f>
        <v>97437.054740000007</v>
      </c>
      <c r="K759" s="86">
        <f>J759/I759*100</f>
        <v>89.186745647163491</v>
      </c>
      <c r="L759" s="72"/>
      <c r="M759" s="3"/>
      <c r="N759" s="23"/>
      <c r="O759" s="23"/>
      <c r="P759" s="22"/>
      <c r="Q759" s="22"/>
      <c r="R759" s="22"/>
      <c r="S759" s="22"/>
      <c r="T759" s="22"/>
      <c r="U759" s="22"/>
      <c r="V759" s="22"/>
    </row>
    <row r="760" spans="1:22" s="21" customFormat="1" ht="115.5" customHeight="1" x14ac:dyDescent="0.2">
      <c r="A760" s="100" t="s">
        <v>125</v>
      </c>
      <c r="B760" s="74" t="s">
        <v>127</v>
      </c>
      <c r="C760" s="74" t="s">
        <v>162</v>
      </c>
      <c r="D760" s="76">
        <v>43831</v>
      </c>
      <c r="E760" s="76">
        <v>44196</v>
      </c>
      <c r="F760" s="76">
        <v>43831</v>
      </c>
      <c r="G760" s="76">
        <v>44196</v>
      </c>
      <c r="H760" s="33" t="s">
        <v>7</v>
      </c>
      <c r="I760" s="73">
        <v>92600</v>
      </c>
      <c r="J760" s="73">
        <f>J761+J763</f>
        <v>92079.122610000006</v>
      </c>
      <c r="K760" s="81">
        <f t="shared" si="10"/>
        <v>99.437497419006476</v>
      </c>
      <c r="L760" s="74"/>
      <c r="M760" s="125"/>
      <c r="N760" s="13"/>
      <c r="O760" s="13"/>
      <c r="P760" s="22"/>
      <c r="Q760" s="22"/>
      <c r="R760" s="22"/>
      <c r="S760" s="22"/>
      <c r="T760" s="22"/>
      <c r="U760" s="22"/>
      <c r="V760" s="22"/>
    </row>
    <row r="761" spans="1:22" s="21" customFormat="1" ht="409.5" customHeight="1" x14ac:dyDescent="0.2">
      <c r="A761" s="197" t="s">
        <v>186</v>
      </c>
      <c r="B761" s="165" t="s">
        <v>128</v>
      </c>
      <c r="C761" s="165" t="s">
        <v>163</v>
      </c>
      <c r="D761" s="168">
        <v>43831</v>
      </c>
      <c r="E761" s="168">
        <v>44196</v>
      </c>
      <c r="F761" s="168">
        <v>43831</v>
      </c>
      <c r="G761" s="168">
        <v>44196</v>
      </c>
      <c r="H761" s="177" t="s">
        <v>7</v>
      </c>
      <c r="I761" s="179">
        <v>100</v>
      </c>
      <c r="J761" s="181">
        <v>0</v>
      </c>
      <c r="K761" s="183">
        <f t="shared" si="10"/>
        <v>0</v>
      </c>
      <c r="L761" s="165" t="s">
        <v>1117</v>
      </c>
      <c r="M761" s="174" t="s">
        <v>856</v>
      </c>
      <c r="N761" s="13"/>
      <c r="O761" s="13"/>
      <c r="P761" s="22"/>
      <c r="Q761" s="22"/>
      <c r="R761" s="22"/>
      <c r="S761" s="22"/>
      <c r="T761" s="22"/>
      <c r="U761" s="22"/>
      <c r="V761" s="22"/>
    </row>
    <row r="762" spans="1:22" s="21" customFormat="1" ht="20.25" customHeight="1" x14ac:dyDescent="0.2">
      <c r="A762" s="199"/>
      <c r="B762" s="167"/>
      <c r="C762" s="167"/>
      <c r="D762" s="170"/>
      <c r="E762" s="170"/>
      <c r="F762" s="170"/>
      <c r="G762" s="170"/>
      <c r="H762" s="178"/>
      <c r="I762" s="180"/>
      <c r="J762" s="182"/>
      <c r="K762" s="184"/>
      <c r="L762" s="167"/>
      <c r="M762" s="176"/>
      <c r="N762" s="13"/>
      <c r="O762" s="13"/>
      <c r="P762" s="22"/>
      <c r="Q762" s="22"/>
      <c r="R762" s="22"/>
      <c r="S762" s="22"/>
      <c r="T762" s="22"/>
      <c r="U762" s="22"/>
      <c r="V762" s="22"/>
    </row>
    <row r="763" spans="1:22" s="21" customFormat="1" ht="153" x14ac:dyDescent="0.2">
      <c r="A763" s="100" t="s">
        <v>187</v>
      </c>
      <c r="B763" s="74" t="s">
        <v>129</v>
      </c>
      <c r="C763" s="74" t="s">
        <v>164</v>
      </c>
      <c r="D763" s="76">
        <v>43831</v>
      </c>
      <c r="E763" s="76">
        <v>44196</v>
      </c>
      <c r="F763" s="76">
        <v>43831</v>
      </c>
      <c r="G763" s="76">
        <v>44196</v>
      </c>
      <c r="H763" s="33" t="s">
        <v>7</v>
      </c>
      <c r="I763" s="94">
        <v>92500</v>
      </c>
      <c r="J763" s="101">
        <v>92079.122610000006</v>
      </c>
      <c r="K763" s="81">
        <f>J763/I763*100</f>
        <v>99.544997416216219</v>
      </c>
      <c r="L763" s="74" t="s">
        <v>1157</v>
      </c>
      <c r="M763" s="125" t="s">
        <v>856</v>
      </c>
      <c r="N763" s="13"/>
      <c r="O763" s="13"/>
      <c r="P763" s="22"/>
      <c r="Q763" s="22"/>
      <c r="R763" s="22"/>
      <c r="S763" s="22"/>
      <c r="T763" s="22"/>
      <c r="U763" s="22"/>
      <c r="V763" s="22"/>
    </row>
    <row r="764" spans="1:22" s="24" customFormat="1" ht="139.5" customHeight="1" outlineLevel="1" x14ac:dyDescent="0.2">
      <c r="A764" s="55" t="s">
        <v>130</v>
      </c>
      <c r="B764" s="57" t="s">
        <v>188</v>
      </c>
      <c r="C764" s="57" t="s">
        <v>805</v>
      </c>
      <c r="D764" s="59">
        <v>43831</v>
      </c>
      <c r="E764" s="59">
        <v>44196</v>
      </c>
      <c r="F764" s="59">
        <v>43831</v>
      </c>
      <c r="G764" s="59"/>
      <c r="H764" s="58" t="s">
        <v>7</v>
      </c>
      <c r="I764" s="56">
        <v>16650.599999999999</v>
      </c>
      <c r="J764" s="106">
        <f>J765+J768+J771</f>
        <v>5357.9321300000001</v>
      </c>
      <c r="K764" s="102">
        <f>J764/I764*100</f>
        <v>32.178612962896239</v>
      </c>
      <c r="L764" s="57" t="s">
        <v>1107</v>
      </c>
      <c r="M764" s="65"/>
      <c r="N764" s="53"/>
      <c r="O764" s="53"/>
      <c r="P764" s="53"/>
      <c r="Q764" s="53"/>
      <c r="R764" s="53"/>
      <c r="S764" s="53"/>
      <c r="T764" s="53"/>
      <c r="U764" s="53"/>
      <c r="V764" s="53"/>
    </row>
    <row r="765" spans="1:22" s="24" customFormat="1" ht="63.75" outlineLevel="1" x14ac:dyDescent="0.2">
      <c r="A765" s="55" t="s">
        <v>131</v>
      </c>
      <c r="B765" s="57" t="s">
        <v>189</v>
      </c>
      <c r="C765" s="224" t="s">
        <v>805</v>
      </c>
      <c r="D765" s="59">
        <v>43831</v>
      </c>
      <c r="E765" s="59">
        <v>44196</v>
      </c>
      <c r="F765" s="59">
        <v>43831</v>
      </c>
      <c r="G765" s="59">
        <v>44196</v>
      </c>
      <c r="H765" s="58" t="s">
        <v>7</v>
      </c>
      <c r="I765" s="56">
        <v>4090.5</v>
      </c>
      <c r="J765" s="106">
        <f>J766+J767</f>
        <v>3924.8461400000001</v>
      </c>
      <c r="K765" s="102">
        <f>J765/I765*100</f>
        <v>95.950278450067231</v>
      </c>
      <c r="M765" s="60"/>
      <c r="N765" s="54"/>
      <c r="O765" s="54"/>
      <c r="P765" s="54"/>
      <c r="Q765" s="54"/>
      <c r="R765" s="54"/>
      <c r="S765" s="54"/>
      <c r="T765" s="54"/>
      <c r="U765" s="54"/>
      <c r="V765" s="54"/>
    </row>
    <row r="766" spans="1:22" s="24" customFormat="1" ht="38.25" outlineLevel="1" x14ac:dyDescent="0.2">
      <c r="A766" s="55" t="s">
        <v>190</v>
      </c>
      <c r="B766" s="57" t="s">
        <v>62</v>
      </c>
      <c r="C766" s="225"/>
      <c r="D766" s="59">
        <v>43831</v>
      </c>
      <c r="E766" s="59">
        <v>44196</v>
      </c>
      <c r="F766" s="59">
        <v>43831</v>
      </c>
      <c r="G766" s="59">
        <v>44196</v>
      </c>
      <c r="H766" s="58" t="s">
        <v>7</v>
      </c>
      <c r="I766" s="56">
        <v>590.20000000000005</v>
      </c>
      <c r="J766" s="106">
        <v>444.81990999999999</v>
      </c>
      <c r="K766" s="102">
        <f t="shared" ref="K766:K774" si="13">J766/I766*100</f>
        <v>75.367656726533369</v>
      </c>
      <c r="L766" s="57" t="s">
        <v>1118</v>
      </c>
      <c r="M766" s="65" t="s">
        <v>815</v>
      </c>
      <c r="N766" s="54"/>
      <c r="O766" s="54"/>
      <c r="P766" s="54"/>
      <c r="Q766" s="54"/>
      <c r="R766" s="54"/>
      <c r="S766" s="54"/>
      <c r="T766" s="54"/>
      <c r="U766" s="54"/>
      <c r="V766" s="54"/>
    </row>
    <row r="767" spans="1:22" s="24" customFormat="1" ht="63.75" outlineLevel="1" x14ac:dyDescent="0.2">
      <c r="A767" s="55" t="s">
        <v>191</v>
      </c>
      <c r="B767" s="57" t="s">
        <v>192</v>
      </c>
      <c r="C767" s="226"/>
      <c r="D767" s="59">
        <v>43831</v>
      </c>
      <c r="E767" s="59">
        <v>44196</v>
      </c>
      <c r="F767" s="59">
        <v>43831</v>
      </c>
      <c r="G767" s="59">
        <v>44196</v>
      </c>
      <c r="H767" s="58" t="s">
        <v>7</v>
      </c>
      <c r="I767" s="56">
        <v>3500.3</v>
      </c>
      <c r="J767" s="106">
        <v>3480.0262299999999</v>
      </c>
      <c r="K767" s="102">
        <f t="shared" si="13"/>
        <v>99.42079907436505</v>
      </c>
      <c r="L767" s="57" t="s">
        <v>1171</v>
      </c>
      <c r="M767" s="65" t="s">
        <v>815</v>
      </c>
      <c r="N767" s="54"/>
      <c r="O767" s="54"/>
      <c r="P767" s="54"/>
      <c r="Q767" s="54"/>
      <c r="R767" s="54"/>
      <c r="S767" s="54"/>
      <c r="T767" s="54"/>
      <c r="U767" s="54"/>
      <c r="V767" s="54"/>
    </row>
    <row r="768" spans="1:22" s="24" customFormat="1" ht="63.75" outlineLevel="1" x14ac:dyDescent="0.2">
      <c r="A768" s="55" t="s">
        <v>132</v>
      </c>
      <c r="B768" s="57" t="s">
        <v>193</v>
      </c>
      <c r="C768" s="224" t="s">
        <v>805</v>
      </c>
      <c r="D768" s="59">
        <v>43831</v>
      </c>
      <c r="E768" s="59">
        <v>44196</v>
      </c>
      <c r="F768" s="59">
        <v>43831</v>
      </c>
      <c r="G768" s="59"/>
      <c r="H768" s="58" t="s">
        <v>7</v>
      </c>
      <c r="I768" s="56">
        <v>8464.7999999999993</v>
      </c>
      <c r="J768" s="106">
        <f>J769+J770</f>
        <v>930.76859999999999</v>
      </c>
      <c r="K768" s="102">
        <f t="shared" si="13"/>
        <v>10.995754182024383</v>
      </c>
      <c r="L768" s="57"/>
      <c r="M768" s="60"/>
      <c r="N768" s="54"/>
      <c r="O768" s="54"/>
      <c r="P768" s="54"/>
      <c r="Q768" s="54"/>
      <c r="R768" s="54"/>
      <c r="S768" s="54"/>
      <c r="T768" s="54"/>
      <c r="U768" s="54"/>
      <c r="V768" s="54"/>
    </row>
    <row r="769" spans="1:22" s="24" customFormat="1" ht="39.75" customHeight="1" outlineLevel="1" x14ac:dyDescent="0.2">
      <c r="A769" s="55" t="s">
        <v>194</v>
      </c>
      <c r="B769" s="57" t="s">
        <v>62</v>
      </c>
      <c r="C769" s="225"/>
      <c r="D769" s="59">
        <v>43831</v>
      </c>
      <c r="E769" s="59">
        <v>44196</v>
      </c>
      <c r="F769" s="59">
        <v>43831</v>
      </c>
      <c r="G769" s="59">
        <v>44196</v>
      </c>
      <c r="H769" s="58" t="s">
        <v>7</v>
      </c>
      <c r="I769" s="56">
        <v>1142.8</v>
      </c>
      <c r="J769" s="106">
        <v>930.76859999999999</v>
      </c>
      <c r="K769" s="102">
        <f t="shared" si="13"/>
        <v>81.446324816240818</v>
      </c>
      <c r="L769" s="57" t="s">
        <v>1118</v>
      </c>
      <c r="M769" s="65" t="s">
        <v>815</v>
      </c>
      <c r="N769" s="54"/>
      <c r="O769" s="54"/>
      <c r="P769" s="54"/>
      <c r="Q769" s="54"/>
      <c r="R769" s="54"/>
      <c r="S769" s="54"/>
      <c r="T769" s="54"/>
      <c r="U769" s="54"/>
      <c r="V769" s="54"/>
    </row>
    <row r="770" spans="1:22" s="24" customFormat="1" ht="69" customHeight="1" outlineLevel="1" x14ac:dyDescent="0.2">
      <c r="A770" s="55" t="s">
        <v>195</v>
      </c>
      <c r="B770" s="57" t="s">
        <v>196</v>
      </c>
      <c r="C770" s="226"/>
      <c r="D770" s="59">
        <v>43831</v>
      </c>
      <c r="E770" s="59">
        <v>44196</v>
      </c>
      <c r="F770" s="59"/>
      <c r="G770" s="59"/>
      <c r="H770" s="58" t="s">
        <v>7</v>
      </c>
      <c r="I770" s="56">
        <v>7322</v>
      </c>
      <c r="J770" s="106">
        <v>0</v>
      </c>
      <c r="K770" s="102">
        <f t="shared" si="13"/>
        <v>0</v>
      </c>
      <c r="L770" s="57" t="s">
        <v>1108</v>
      </c>
      <c r="M770" s="65" t="s">
        <v>856</v>
      </c>
      <c r="N770" s="54"/>
      <c r="O770" s="54"/>
      <c r="P770" s="54"/>
      <c r="Q770" s="54"/>
      <c r="R770" s="54"/>
      <c r="S770" s="54"/>
      <c r="T770" s="54"/>
      <c r="U770" s="54"/>
      <c r="V770" s="54"/>
    </row>
    <row r="771" spans="1:22" s="24" customFormat="1" ht="63.75" outlineLevel="1" x14ac:dyDescent="0.2">
      <c r="A771" s="55" t="s">
        <v>197</v>
      </c>
      <c r="B771" s="57" t="s">
        <v>198</v>
      </c>
      <c r="C771" s="224" t="s">
        <v>805</v>
      </c>
      <c r="D771" s="59">
        <v>43831</v>
      </c>
      <c r="E771" s="59">
        <v>44196</v>
      </c>
      <c r="F771" s="59">
        <v>43831</v>
      </c>
      <c r="G771" s="59"/>
      <c r="H771" s="58" t="s">
        <v>7</v>
      </c>
      <c r="I771" s="56">
        <v>4095.3</v>
      </c>
      <c r="J771" s="106">
        <f>J772+J773</f>
        <v>502.31738999999999</v>
      </c>
      <c r="K771" s="102">
        <f t="shared" si="13"/>
        <v>12.265704344004101</v>
      </c>
      <c r="L771" s="57"/>
      <c r="M771" s="60"/>
      <c r="N771" s="54"/>
      <c r="O771" s="54"/>
      <c r="P771" s="54"/>
      <c r="Q771" s="54"/>
      <c r="R771" s="54"/>
      <c r="S771" s="54"/>
      <c r="T771" s="54"/>
      <c r="U771" s="54"/>
      <c r="V771" s="54"/>
    </row>
    <row r="772" spans="1:22" s="24" customFormat="1" ht="39.75" customHeight="1" outlineLevel="1" x14ac:dyDescent="0.2">
      <c r="A772" s="55" t="s">
        <v>199</v>
      </c>
      <c r="B772" s="57" t="s">
        <v>62</v>
      </c>
      <c r="C772" s="225"/>
      <c r="D772" s="59">
        <v>43831</v>
      </c>
      <c r="E772" s="59">
        <v>44196</v>
      </c>
      <c r="F772" s="59">
        <v>43831</v>
      </c>
      <c r="G772" s="59">
        <v>44196</v>
      </c>
      <c r="H772" s="58" t="s">
        <v>7</v>
      </c>
      <c r="I772" s="56">
        <v>633.29999999999995</v>
      </c>
      <c r="J772" s="106">
        <v>502.31738999999999</v>
      </c>
      <c r="K772" s="102">
        <f t="shared" si="13"/>
        <v>79.317446707721459</v>
      </c>
      <c r="L772" s="57" t="s">
        <v>1118</v>
      </c>
      <c r="M772" s="65" t="s">
        <v>815</v>
      </c>
      <c r="N772" s="54"/>
      <c r="O772" s="54"/>
      <c r="P772" s="54"/>
      <c r="Q772" s="54"/>
      <c r="R772" s="54"/>
      <c r="S772" s="54"/>
      <c r="T772" s="54"/>
      <c r="U772" s="54"/>
      <c r="V772" s="54"/>
    </row>
    <row r="773" spans="1:22" s="24" customFormat="1" ht="51" outlineLevel="1" x14ac:dyDescent="0.2">
      <c r="A773" s="55" t="s">
        <v>200</v>
      </c>
      <c r="B773" s="57" t="s">
        <v>201</v>
      </c>
      <c r="C773" s="226"/>
      <c r="D773" s="59">
        <v>43831</v>
      </c>
      <c r="E773" s="59">
        <v>44196</v>
      </c>
      <c r="F773" s="59"/>
      <c r="G773" s="59"/>
      <c r="H773" s="58" t="s">
        <v>7</v>
      </c>
      <c r="I773" s="56">
        <v>3462</v>
      </c>
      <c r="J773" s="106">
        <v>0</v>
      </c>
      <c r="K773" s="102">
        <f t="shared" si="13"/>
        <v>0</v>
      </c>
      <c r="L773" s="57" t="s">
        <v>1106</v>
      </c>
      <c r="M773" s="65" t="s">
        <v>856</v>
      </c>
      <c r="N773" s="54"/>
      <c r="O773" s="54"/>
      <c r="P773" s="54"/>
      <c r="Q773" s="54"/>
      <c r="R773" s="54"/>
      <c r="S773" s="54"/>
      <c r="T773" s="54"/>
      <c r="U773" s="54"/>
      <c r="V773" s="54"/>
    </row>
    <row r="774" spans="1:22" s="14" customFormat="1" ht="409.5" x14ac:dyDescent="0.2">
      <c r="A774" s="31" t="s">
        <v>41</v>
      </c>
      <c r="B774" s="74" t="s">
        <v>42</v>
      </c>
      <c r="C774" s="51" t="s">
        <v>1165</v>
      </c>
      <c r="D774" s="79">
        <v>43840</v>
      </c>
      <c r="E774" s="79">
        <v>44196</v>
      </c>
      <c r="F774" s="79">
        <v>43840</v>
      </c>
      <c r="G774" s="59">
        <v>44196</v>
      </c>
      <c r="H774" s="80" t="s">
        <v>7</v>
      </c>
      <c r="I774" s="81">
        <f>I777+I779+I782</f>
        <v>83196.900000000009</v>
      </c>
      <c r="J774" s="81">
        <f t="shared" ref="J774" si="14">J777+J779+J782</f>
        <v>80484.29591999999</v>
      </c>
      <c r="K774" s="102">
        <f t="shared" si="13"/>
        <v>96.739537074097697</v>
      </c>
      <c r="L774" s="74"/>
      <c r="M774" s="127"/>
      <c r="N774" s="15"/>
      <c r="O774" s="15"/>
      <c r="P774" s="15"/>
      <c r="Q774" s="15"/>
      <c r="R774" s="15"/>
      <c r="S774" s="15"/>
      <c r="T774" s="15"/>
      <c r="U774" s="15"/>
      <c r="V774" s="15"/>
    </row>
    <row r="775" spans="1:22" s="14" customFormat="1" ht="245.25" customHeight="1" x14ac:dyDescent="0.2">
      <c r="A775" s="107" t="s">
        <v>44</v>
      </c>
      <c r="B775" s="74" t="s">
        <v>43</v>
      </c>
      <c r="C775" s="51" t="s">
        <v>1166</v>
      </c>
      <c r="D775" s="79">
        <v>43840</v>
      </c>
      <c r="E775" s="79">
        <v>44196</v>
      </c>
      <c r="F775" s="79">
        <v>43840</v>
      </c>
      <c r="G775" s="59">
        <v>44196</v>
      </c>
      <c r="H775" s="80" t="s">
        <v>8</v>
      </c>
      <c r="I775" s="81" t="s">
        <v>20</v>
      </c>
      <c r="J775" s="81" t="s">
        <v>20</v>
      </c>
      <c r="K775" s="81" t="s">
        <v>20</v>
      </c>
      <c r="L775" s="74" t="s">
        <v>1162</v>
      </c>
      <c r="M775" s="128" t="s">
        <v>815</v>
      </c>
      <c r="N775" s="15"/>
      <c r="O775" s="15"/>
      <c r="P775" s="15"/>
      <c r="Q775" s="15"/>
      <c r="R775" s="15"/>
      <c r="S775" s="15"/>
      <c r="T775" s="15"/>
      <c r="U775" s="15"/>
      <c r="V775" s="15"/>
    </row>
    <row r="776" spans="1:22" s="24" customFormat="1" ht="163.5" customHeight="1" x14ac:dyDescent="0.2">
      <c r="A776" s="107" t="s">
        <v>47</v>
      </c>
      <c r="B776" s="74" t="s">
        <v>45</v>
      </c>
      <c r="C776" s="74" t="s">
        <v>1167</v>
      </c>
      <c r="D776" s="79">
        <v>43840</v>
      </c>
      <c r="E776" s="79">
        <v>44196</v>
      </c>
      <c r="F776" s="79">
        <v>43840</v>
      </c>
      <c r="G776" s="59">
        <v>44196</v>
      </c>
      <c r="H776" s="80" t="s">
        <v>8</v>
      </c>
      <c r="I776" s="81" t="s">
        <v>20</v>
      </c>
      <c r="J776" s="81" t="s">
        <v>20</v>
      </c>
      <c r="K776" s="81" t="s">
        <v>20</v>
      </c>
      <c r="L776" s="74" t="s">
        <v>1168</v>
      </c>
      <c r="M776" s="127" t="s">
        <v>815</v>
      </c>
      <c r="N776" s="25"/>
      <c r="O776" s="25"/>
      <c r="P776" s="25"/>
      <c r="Q776" s="25"/>
      <c r="R776" s="25"/>
      <c r="S776" s="25"/>
      <c r="T776" s="25"/>
      <c r="U776" s="25"/>
      <c r="V776" s="25"/>
    </row>
    <row r="777" spans="1:22" s="24" customFormat="1" ht="231" customHeight="1" x14ac:dyDescent="0.2">
      <c r="A777" s="107" t="s">
        <v>48</v>
      </c>
      <c r="B777" s="74" t="s">
        <v>46</v>
      </c>
      <c r="C777" s="74" t="s">
        <v>22</v>
      </c>
      <c r="D777" s="79">
        <v>43840</v>
      </c>
      <c r="E777" s="79">
        <v>44196</v>
      </c>
      <c r="F777" s="79">
        <v>43840</v>
      </c>
      <c r="G777" s="59">
        <v>44196</v>
      </c>
      <c r="H777" s="80" t="s">
        <v>7</v>
      </c>
      <c r="I777" s="81">
        <v>837.6</v>
      </c>
      <c r="J777" s="81">
        <v>837.54</v>
      </c>
      <c r="K777" s="81">
        <f t="shared" ref="K777:K782" si="15">J777/I777*100</f>
        <v>99.992836676217749</v>
      </c>
      <c r="L777" s="74" t="s">
        <v>1169</v>
      </c>
      <c r="M777" s="127" t="s">
        <v>815</v>
      </c>
      <c r="N777" s="25"/>
      <c r="O777" s="25"/>
      <c r="P777" s="25"/>
      <c r="Q777" s="25"/>
      <c r="R777" s="25"/>
      <c r="S777" s="25"/>
      <c r="T777" s="25"/>
      <c r="U777" s="25"/>
      <c r="V777" s="25"/>
    </row>
    <row r="778" spans="1:22" s="14" customFormat="1" ht="313.5" customHeight="1" x14ac:dyDescent="0.2">
      <c r="A778" s="107" t="s">
        <v>852</v>
      </c>
      <c r="B778" s="74" t="s">
        <v>50</v>
      </c>
      <c r="C778" s="108" t="s">
        <v>809</v>
      </c>
      <c r="D778" s="79">
        <v>43840</v>
      </c>
      <c r="E778" s="79">
        <v>44196</v>
      </c>
      <c r="F778" s="79">
        <v>43840</v>
      </c>
      <c r="G778" s="59"/>
      <c r="H778" s="80" t="s">
        <v>8</v>
      </c>
      <c r="I778" s="81" t="s">
        <v>20</v>
      </c>
      <c r="J778" s="81" t="s">
        <v>20</v>
      </c>
      <c r="K778" s="81" t="s">
        <v>20</v>
      </c>
      <c r="L778" s="74" t="s">
        <v>817</v>
      </c>
      <c r="M778" s="127" t="s">
        <v>856</v>
      </c>
      <c r="N778" s="15"/>
      <c r="O778" s="15"/>
      <c r="P778" s="15"/>
      <c r="Q778" s="15"/>
      <c r="R778" s="15"/>
      <c r="S778" s="15"/>
      <c r="T778" s="15"/>
      <c r="U778" s="15"/>
      <c r="V778" s="15"/>
    </row>
    <row r="779" spans="1:22" s="14" customFormat="1" ht="80.25" customHeight="1" x14ac:dyDescent="0.2">
      <c r="A779" s="107" t="s">
        <v>49</v>
      </c>
      <c r="B779" s="74" t="s">
        <v>51</v>
      </c>
      <c r="C779" s="74" t="s">
        <v>21</v>
      </c>
      <c r="D779" s="79">
        <v>43840</v>
      </c>
      <c r="E779" s="79">
        <v>44196</v>
      </c>
      <c r="F779" s="161">
        <v>43840</v>
      </c>
      <c r="G779" s="59">
        <v>44196</v>
      </c>
      <c r="H779" s="80" t="s">
        <v>7</v>
      </c>
      <c r="I779" s="81">
        <v>209</v>
      </c>
      <c r="J779" s="81">
        <v>209</v>
      </c>
      <c r="K779" s="81">
        <f t="shared" si="15"/>
        <v>100</v>
      </c>
      <c r="L779" s="74" t="s">
        <v>1163</v>
      </c>
      <c r="M779" s="162" t="s">
        <v>856</v>
      </c>
      <c r="N779" s="15"/>
      <c r="O779" s="15"/>
      <c r="P779" s="15"/>
      <c r="Q779" s="15"/>
      <c r="R779" s="15"/>
      <c r="S779" s="15"/>
      <c r="T779" s="15"/>
      <c r="U779" s="15"/>
      <c r="V779" s="15"/>
    </row>
    <row r="780" spans="1:22" s="24" customFormat="1" ht="103.5" customHeight="1" x14ac:dyDescent="0.2">
      <c r="A780" s="107" t="s">
        <v>853</v>
      </c>
      <c r="B780" s="74" t="s">
        <v>52</v>
      </c>
      <c r="C780" s="74" t="s">
        <v>21</v>
      </c>
      <c r="D780" s="79">
        <v>43840</v>
      </c>
      <c r="E780" s="79">
        <v>44196</v>
      </c>
      <c r="F780" s="79">
        <v>43840</v>
      </c>
      <c r="G780" s="59">
        <v>44196</v>
      </c>
      <c r="H780" s="80" t="s">
        <v>8</v>
      </c>
      <c r="I780" s="81" t="s">
        <v>20</v>
      </c>
      <c r="J780" s="81" t="s">
        <v>20</v>
      </c>
      <c r="K780" s="81" t="s">
        <v>20</v>
      </c>
      <c r="L780" s="74" t="s">
        <v>1159</v>
      </c>
      <c r="M780" s="127" t="s">
        <v>815</v>
      </c>
      <c r="N780" s="25"/>
      <c r="O780" s="25"/>
      <c r="P780" s="25"/>
      <c r="Q780" s="25"/>
      <c r="R780" s="25"/>
      <c r="S780" s="25"/>
      <c r="T780" s="25"/>
      <c r="U780" s="25"/>
      <c r="V780" s="25"/>
    </row>
    <row r="781" spans="1:22" s="24" customFormat="1" ht="132.75" customHeight="1" x14ac:dyDescent="0.2">
      <c r="A781" s="107" t="s">
        <v>854</v>
      </c>
      <c r="B781" s="74" t="s">
        <v>53</v>
      </c>
      <c r="C781" s="74" t="s">
        <v>21</v>
      </c>
      <c r="D781" s="79">
        <v>43840</v>
      </c>
      <c r="E781" s="79">
        <v>44196</v>
      </c>
      <c r="F781" s="79">
        <v>43840</v>
      </c>
      <c r="G781" s="59">
        <v>44196</v>
      </c>
      <c r="H781" s="80" t="s">
        <v>8</v>
      </c>
      <c r="I781" s="81" t="s">
        <v>20</v>
      </c>
      <c r="J781" s="81" t="s">
        <v>20</v>
      </c>
      <c r="K781" s="81" t="s">
        <v>20</v>
      </c>
      <c r="L781" s="74" t="s">
        <v>1160</v>
      </c>
      <c r="M781" s="127" t="s">
        <v>815</v>
      </c>
      <c r="N781" s="25"/>
      <c r="O781" s="25"/>
      <c r="P781" s="25"/>
      <c r="Q781" s="25"/>
      <c r="R781" s="25"/>
      <c r="S781" s="25"/>
      <c r="T781" s="25"/>
      <c r="U781" s="25"/>
      <c r="V781" s="25"/>
    </row>
    <row r="782" spans="1:22" s="24" customFormat="1" ht="180" customHeight="1" x14ac:dyDescent="0.2">
      <c r="A782" s="107" t="s">
        <v>855</v>
      </c>
      <c r="B782" s="74" t="s">
        <v>54</v>
      </c>
      <c r="C782" s="74" t="s">
        <v>203</v>
      </c>
      <c r="D782" s="79">
        <v>43881</v>
      </c>
      <c r="E782" s="79">
        <v>44196</v>
      </c>
      <c r="F782" s="79">
        <v>43881</v>
      </c>
      <c r="G782" s="59">
        <v>44196</v>
      </c>
      <c r="H782" s="80" t="s">
        <v>7</v>
      </c>
      <c r="I782" s="81">
        <v>82150.3</v>
      </c>
      <c r="J782" s="81">
        <v>79437.755919999996</v>
      </c>
      <c r="K782" s="81">
        <f t="shared" si="15"/>
        <v>96.698071607772576</v>
      </c>
      <c r="L782" s="74" t="s">
        <v>1161</v>
      </c>
      <c r="M782" s="127" t="s">
        <v>815</v>
      </c>
      <c r="N782" s="25"/>
      <c r="O782" s="25"/>
      <c r="P782" s="25"/>
      <c r="Q782" s="25"/>
      <c r="R782" s="25"/>
      <c r="S782" s="25"/>
      <c r="T782" s="25"/>
      <c r="U782" s="25"/>
      <c r="V782" s="25"/>
    </row>
    <row r="783" spans="1:22" s="14" customFormat="1" ht="24.75" customHeight="1" x14ac:dyDescent="0.2">
      <c r="A783" s="210" t="s">
        <v>9</v>
      </c>
      <c r="B783" s="191" t="s">
        <v>56</v>
      </c>
      <c r="C783" s="191" t="s">
        <v>204</v>
      </c>
      <c r="D783" s="209">
        <v>43831</v>
      </c>
      <c r="E783" s="209">
        <v>44196</v>
      </c>
      <c r="F783" s="209">
        <v>43831</v>
      </c>
      <c r="G783" s="209">
        <v>44196</v>
      </c>
      <c r="H783" s="217" t="s">
        <v>5</v>
      </c>
      <c r="I783" s="218">
        <f>I785+I786+I787</f>
        <v>194125.27</v>
      </c>
      <c r="J783" s="218">
        <f>J785+J786+J787</f>
        <v>185719.48557999998</v>
      </c>
      <c r="K783" s="218">
        <f>J783/I783*100</f>
        <v>95.669917461029158</v>
      </c>
      <c r="L783" s="191"/>
      <c r="M783" s="223"/>
      <c r="N783" s="15"/>
      <c r="O783" s="15"/>
      <c r="P783" s="15"/>
      <c r="Q783" s="15"/>
      <c r="R783" s="15"/>
      <c r="S783" s="15"/>
      <c r="T783" s="15"/>
      <c r="U783" s="15"/>
      <c r="V783" s="15"/>
    </row>
    <row r="784" spans="1:22" s="14" customFormat="1" ht="27" customHeight="1" x14ac:dyDescent="0.2">
      <c r="A784" s="210"/>
      <c r="B784" s="191"/>
      <c r="C784" s="191"/>
      <c r="D784" s="209"/>
      <c r="E784" s="209"/>
      <c r="F784" s="209"/>
      <c r="G784" s="209"/>
      <c r="H784" s="217"/>
      <c r="I784" s="218"/>
      <c r="J784" s="218"/>
      <c r="K784" s="218"/>
      <c r="L784" s="191"/>
      <c r="M784" s="223"/>
      <c r="N784" s="15"/>
      <c r="O784" s="15"/>
      <c r="P784" s="15"/>
      <c r="Q784" s="15"/>
      <c r="R784" s="15"/>
      <c r="S784" s="15"/>
      <c r="T784" s="15"/>
      <c r="U784" s="15"/>
      <c r="V784" s="15"/>
    </row>
    <row r="785" spans="1:22" s="14" customFormat="1" ht="23.25" customHeight="1" x14ac:dyDescent="0.2">
      <c r="A785" s="210"/>
      <c r="B785" s="191"/>
      <c r="C785" s="191"/>
      <c r="D785" s="209"/>
      <c r="E785" s="209"/>
      <c r="F785" s="209"/>
      <c r="G785" s="209"/>
      <c r="H785" s="80" t="s">
        <v>7</v>
      </c>
      <c r="I785" s="81">
        <f>I788+I793+I795</f>
        <v>153566.69999999998</v>
      </c>
      <c r="J785" s="81">
        <f>J788+J793+J795</f>
        <v>148722.40557999999</v>
      </c>
      <c r="K785" s="81">
        <f>J785/I785*100</f>
        <v>96.845478596596791</v>
      </c>
      <c r="L785" s="191"/>
      <c r="M785" s="223"/>
      <c r="N785" s="15"/>
      <c r="O785" s="15"/>
      <c r="P785" s="15"/>
      <c r="Q785" s="15"/>
      <c r="R785" s="15"/>
      <c r="S785" s="15"/>
      <c r="T785" s="15"/>
      <c r="U785" s="15"/>
      <c r="V785" s="15"/>
    </row>
    <row r="786" spans="1:22" s="14" customFormat="1" ht="19.5" customHeight="1" x14ac:dyDescent="0.2">
      <c r="A786" s="210"/>
      <c r="B786" s="191"/>
      <c r="C786" s="191"/>
      <c r="D786" s="209"/>
      <c r="E786" s="209"/>
      <c r="F786" s="209"/>
      <c r="G786" s="209"/>
      <c r="H786" s="80" t="s">
        <v>10</v>
      </c>
      <c r="I786" s="81">
        <f>I794</f>
        <v>3000</v>
      </c>
      <c r="J786" s="81">
        <f>J794</f>
        <v>3073.38</v>
      </c>
      <c r="K786" s="81">
        <f t="shared" ref="K786:K787" si="16">J786/I786*100</f>
        <v>102.446</v>
      </c>
      <c r="L786" s="191"/>
      <c r="M786" s="223"/>
      <c r="N786" s="15"/>
      <c r="O786" s="15"/>
      <c r="P786" s="15"/>
      <c r="Q786" s="15"/>
      <c r="R786" s="15"/>
      <c r="S786" s="15"/>
      <c r="T786" s="15"/>
      <c r="U786" s="15"/>
      <c r="V786" s="15"/>
    </row>
    <row r="787" spans="1:22" s="14" customFormat="1" ht="25.5" x14ac:dyDescent="0.2">
      <c r="A787" s="210"/>
      <c r="B787" s="191"/>
      <c r="C787" s="191"/>
      <c r="D787" s="209"/>
      <c r="E787" s="209"/>
      <c r="F787" s="209"/>
      <c r="G787" s="209"/>
      <c r="H787" s="74" t="s">
        <v>11</v>
      </c>
      <c r="I787" s="81">
        <f>I789+I790</f>
        <v>37558.57</v>
      </c>
      <c r="J787" s="81">
        <f>J789+J790</f>
        <v>33923.699999999997</v>
      </c>
      <c r="K787" s="81">
        <f t="shared" si="16"/>
        <v>90.322128877643621</v>
      </c>
      <c r="L787" s="191"/>
      <c r="M787" s="223"/>
      <c r="N787" s="15"/>
      <c r="O787" s="15"/>
      <c r="P787" s="15"/>
      <c r="Q787" s="15"/>
      <c r="R787" s="15"/>
      <c r="S787" s="15"/>
      <c r="T787" s="15"/>
      <c r="U787" s="15"/>
      <c r="V787" s="15"/>
    </row>
    <row r="788" spans="1:22" ht="241.5" customHeight="1" x14ac:dyDescent="0.2">
      <c r="A788" s="84" t="s">
        <v>12</v>
      </c>
      <c r="B788" s="74" t="s">
        <v>14</v>
      </c>
      <c r="C788" s="74" t="s">
        <v>851</v>
      </c>
      <c r="D788" s="79">
        <v>43831</v>
      </c>
      <c r="E788" s="79">
        <v>44196</v>
      </c>
      <c r="F788" s="79">
        <v>43831</v>
      </c>
      <c r="G788" s="79">
        <v>44196</v>
      </c>
      <c r="H788" s="80" t="s">
        <v>7</v>
      </c>
      <c r="I788" s="81">
        <v>64646.9</v>
      </c>
      <c r="J788" s="81">
        <v>61408.548730000002</v>
      </c>
      <c r="K788" s="81">
        <f t="shared" ref="K788" si="17">J788/I788*100</f>
        <v>94.990709113662064</v>
      </c>
      <c r="L788" s="74" t="s">
        <v>1158</v>
      </c>
      <c r="M788" s="128" t="s">
        <v>856</v>
      </c>
    </row>
    <row r="789" spans="1:22" ht="108.75" customHeight="1" x14ac:dyDescent="0.2">
      <c r="A789" s="210" t="s">
        <v>13</v>
      </c>
      <c r="B789" s="191" t="s">
        <v>25</v>
      </c>
      <c r="C789" s="74" t="s">
        <v>55</v>
      </c>
      <c r="D789" s="79">
        <v>43831</v>
      </c>
      <c r="E789" s="79">
        <v>44196</v>
      </c>
      <c r="F789" s="79">
        <v>43831</v>
      </c>
      <c r="G789" s="79">
        <v>44196</v>
      </c>
      <c r="H789" s="74" t="s">
        <v>11</v>
      </c>
      <c r="I789" s="81">
        <v>31494.47</v>
      </c>
      <c r="J789" s="81">
        <v>27859.599999999999</v>
      </c>
      <c r="K789" s="81">
        <f>J789/I789*100</f>
        <v>88.458704020102573</v>
      </c>
      <c r="L789" s="74" t="s">
        <v>1111</v>
      </c>
      <c r="M789" s="123" t="s">
        <v>856</v>
      </c>
    </row>
    <row r="790" spans="1:22" ht="110.25" customHeight="1" x14ac:dyDescent="0.2">
      <c r="A790" s="210"/>
      <c r="B790" s="191"/>
      <c r="C790" s="74" t="s">
        <v>205</v>
      </c>
      <c r="D790" s="79">
        <v>43831</v>
      </c>
      <c r="E790" s="79">
        <v>44196</v>
      </c>
      <c r="F790" s="79">
        <v>43831</v>
      </c>
      <c r="G790" s="79">
        <v>44196</v>
      </c>
      <c r="H790" s="74" t="s">
        <v>11</v>
      </c>
      <c r="I790" s="109">
        <v>6064.1</v>
      </c>
      <c r="J790" s="81">
        <v>6064.1</v>
      </c>
      <c r="K790" s="81">
        <f>J790/I790*100</f>
        <v>100</v>
      </c>
      <c r="L790" s="74" t="s">
        <v>26</v>
      </c>
      <c r="M790" s="115" t="s">
        <v>815</v>
      </c>
    </row>
    <row r="791" spans="1:22" s="9" customFormat="1" ht="231.75" customHeight="1" x14ac:dyDescent="0.2">
      <c r="A791" s="77" t="s">
        <v>27</v>
      </c>
      <c r="B791" s="74" t="s">
        <v>28</v>
      </c>
      <c r="C791" s="74" t="s">
        <v>851</v>
      </c>
      <c r="D791" s="76">
        <v>43831</v>
      </c>
      <c r="E791" s="76">
        <v>44196</v>
      </c>
      <c r="F791" s="76">
        <v>43831</v>
      </c>
      <c r="G791" s="76">
        <v>44196</v>
      </c>
      <c r="H791" s="74" t="s">
        <v>7</v>
      </c>
      <c r="I791" s="81" t="s">
        <v>8</v>
      </c>
      <c r="J791" s="81" t="s">
        <v>20</v>
      </c>
      <c r="K791" s="81" t="s">
        <v>20</v>
      </c>
      <c r="L791" s="74" t="s">
        <v>816</v>
      </c>
      <c r="M791" s="128" t="s">
        <v>815</v>
      </c>
      <c r="N791" s="11"/>
      <c r="O791" s="11"/>
      <c r="P791" s="10"/>
      <c r="Q791" s="10"/>
      <c r="R791" s="10"/>
      <c r="S791" s="10"/>
      <c r="T791" s="10"/>
      <c r="U791" s="10"/>
      <c r="V791" s="12"/>
    </row>
    <row r="792" spans="1:22" s="9" customFormat="1" ht="39" customHeight="1" x14ac:dyDescent="0.2">
      <c r="A792" s="205" t="s">
        <v>23</v>
      </c>
      <c r="B792" s="191" t="s">
        <v>29</v>
      </c>
      <c r="C792" s="191" t="s">
        <v>851</v>
      </c>
      <c r="D792" s="211">
        <v>43951</v>
      </c>
      <c r="E792" s="211">
        <v>44196</v>
      </c>
      <c r="F792" s="211">
        <v>43951</v>
      </c>
      <c r="G792" s="211">
        <v>44196</v>
      </c>
      <c r="H792" s="74" t="s">
        <v>15</v>
      </c>
      <c r="I792" s="81">
        <f>I793+I794</f>
        <v>63000</v>
      </c>
      <c r="J792" s="81">
        <f>J793+J794</f>
        <v>61467.436849999998</v>
      </c>
      <c r="K792" s="81">
        <f>J792/I792*100</f>
        <v>97.567360079365073</v>
      </c>
      <c r="L792" s="191" t="s">
        <v>857</v>
      </c>
      <c r="M792" s="210" t="s">
        <v>815</v>
      </c>
      <c r="N792" s="23"/>
      <c r="O792" s="23"/>
      <c r="P792" s="22"/>
      <c r="Q792" s="22"/>
      <c r="R792" s="22"/>
      <c r="S792" s="22"/>
      <c r="T792" s="22"/>
      <c r="U792" s="22"/>
      <c r="V792" s="12"/>
    </row>
    <row r="793" spans="1:22" s="9" customFormat="1" ht="22.5" customHeight="1" x14ac:dyDescent="0.2">
      <c r="A793" s="212"/>
      <c r="B793" s="191"/>
      <c r="C793" s="191"/>
      <c r="D793" s="191"/>
      <c r="E793" s="191"/>
      <c r="F793" s="191"/>
      <c r="G793" s="191"/>
      <c r="H793" s="74" t="s">
        <v>7</v>
      </c>
      <c r="I793" s="81">
        <v>60000</v>
      </c>
      <c r="J793" s="81">
        <v>58394.056850000001</v>
      </c>
      <c r="K793" s="81">
        <f t="shared" ref="K793:K794" si="18">J793/I793*100</f>
        <v>97.323428083333326</v>
      </c>
      <c r="L793" s="191"/>
      <c r="M793" s="210"/>
      <c r="N793" s="23"/>
      <c r="O793" s="23"/>
      <c r="P793" s="22"/>
      <c r="Q793" s="22"/>
      <c r="R793" s="22"/>
      <c r="S793" s="22"/>
      <c r="T793" s="22"/>
      <c r="U793" s="22"/>
      <c r="V793" s="12"/>
    </row>
    <row r="794" spans="1:22" s="9" customFormat="1" ht="216" customHeight="1" x14ac:dyDescent="0.2">
      <c r="A794" s="212"/>
      <c r="B794" s="191"/>
      <c r="C794" s="191"/>
      <c r="D794" s="191"/>
      <c r="E794" s="191"/>
      <c r="F794" s="191"/>
      <c r="G794" s="191"/>
      <c r="H794" s="74" t="s">
        <v>6</v>
      </c>
      <c r="I794" s="81">
        <v>3000</v>
      </c>
      <c r="J794" s="81">
        <v>3073.38</v>
      </c>
      <c r="K794" s="81">
        <f t="shared" si="18"/>
        <v>102.446</v>
      </c>
      <c r="L794" s="191"/>
      <c r="M794" s="210"/>
      <c r="N794" s="23"/>
      <c r="O794" s="23"/>
      <c r="P794" s="22"/>
      <c r="Q794" s="22"/>
      <c r="R794" s="22"/>
      <c r="S794" s="22"/>
      <c r="T794" s="22"/>
      <c r="U794" s="22"/>
      <c r="V794" s="12"/>
    </row>
    <row r="795" spans="1:22" s="9" customFormat="1" ht="258" customHeight="1" x14ac:dyDescent="0.2">
      <c r="A795" s="77" t="s">
        <v>30</v>
      </c>
      <c r="B795" s="74" t="s">
        <v>31</v>
      </c>
      <c r="C795" s="74" t="s">
        <v>851</v>
      </c>
      <c r="D795" s="76">
        <v>43951</v>
      </c>
      <c r="E795" s="76">
        <v>44196</v>
      </c>
      <c r="F795" s="76">
        <v>43951</v>
      </c>
      <c r="G795" s="76">
        <v>44196</v>
      </c>
      <c r="H795" s="74" t="s">
        <v>7</v>
      </c>
      <c r="I795" s="81">
        <v>28919.8</v>
      </c>
      <c r="J795" s="81">
        <v>28919.8</v>
      </c>
      <c r="K795" s="81">
        <f>J795/I795*100</f>
        <v>100</v>
      </c>
      <c r="L795" s="74" t="s">
        <v>1110</v>
      </c>
      <c r="M795" s="128" t="s">
        <v>815</v>
      </c>
      <c r="N795" s="23"/>
      <c r="O795" s="23"/>
      <c r="P795" s="22"/>
      <c r="Q795" s="22"/>
      <c r="R795" s="22"/>
      <c r="S795" s="22"/>
      <c r="T795" s="22"/>
      <c r="U795" s="22"/>
      <c r="V795" s="12"/>
    </row>
    <row r="796" spans="1:22" s="30" customFormat="1" ht="115.5" customHeight="1" x14ac:dyDescent="0.2">
      <c r="A796" s="77" t="s">
        <v>32</v>
      </c>
      <c r="B796" s="74" t="s">
        <v>33</v>
      </c>
      <c r="C796" s="74" t="s">
        <v>851</v>
      </c>
      <c r="D796" s="76">
        <v>43831</v>
      </c>
      <c r="E796" s="76">
        <v>44196</v>
      </c>
      <c r="F796" s="76">
        <v>43831</v>
      </c>
      <c r="G796" s="76">
        <v>44196</v>
      </c>
      <c r="H796" s="74" t="s">
        <v>7</v>
      </c>
      <c r="I796" s="81">
        <f>I797+I799</f>
        <v>168886.73</v>
      </c>
      <c r="J796" s="81">
        <f>J797+J799</f>
        <v>168819.61725000001</v>
      </c>
      <c r="K796" s="81">
        <f>J796/I796*100</f>
        <v>99.960261679529225</v>
      </c>
      <c r="L796" s="74"/>
      <c r="M796" s="128"/>
      <c r="N796" s="23"/>
      <c r="O796" s="23"/>
      <c r="P796" s="23"/>
      <c r="Q796" s="23"/>
      <c r="R796" s="23"/>
      <c r="S796" s="23"/>
      <c r="T796" s="23"/>
      <c r="U796" s="23"/>
      <c r="V796" s="29"/>
    </row>
    <row r="797" spans="1:22" s="30" customFormat="1" ht="144.75" customHeight="1" x14ac:dyDescent="0.2">
      <c r="A797" s="77" t="s">
        <v>34</v>
      </c>
      <c r="B797" s="74" t="s">
        <v>35</v>
      </c>
      <c r="C797" s="74" t="s">
        <v>851</v>
      </c>
      <c r="D797" s="76">
        <v>43831</v>
      </c>
      <c r="E797" s="76">
        <v>44196</v>
      </c>
      <c r="F797" s="76">
        <v>43831</v>
      </c>
      <c r="G797" s="76">
        <v>44196</v>
      </c>
      <c r="H797" s="74" t="s">
        <v>7</v>
      </c>
      <c r="I797" s="81">
        <v>168775.6</v>
      </c>
      <c r="J797" s="81">
        <v>168708.49215000001</v>
      </c>
      <c r="K797" s="81">
        <f>J797/I797*100</f>
        <v>99.960238417164575</v>
      </c>
      <c r="L797" s="74" t="s">
        <v>860</v>
      </c>
      <c r="M797" s="128" t="s">
        <v>856</v>
      </c>
      <c r="N797" s="23"/>
      <c r="O797" s="23"/>
      <c r="P797" s="23"/>
      <c r="Q797" s="23"/>
      <c r="R797" s="23"/>
      <c r="S797" s="23"/>
      <c r="T797" s="23"/>
      <c r="U797" s="23"/>
      <c r="V797" s="29"/>
    </row>
    <row r="798" spans="1:22" s="9" customFormat="1" ht="141.75" customHeight="1" x14ac:dyDescent="0.2">
      <c r="A798" s="49" t="s">
        <v>36</v>
      </c>
      <c r="B798" s="74" t="s">
        <v>37</v>
      </c>
      <c r="C798" s="74" t="s">
        <v>851</v>
      </c>
      <c r="D798" s="76">
        <v>43831</v>
      </c>
      <c r="E798" s="76">
        <v>44196</v>
      </c>
      <c r="F798" s="76">
        <v>43831</v>
      </c>
      <c r="G798" s="76">
        <v>44196</v>
      </c>
      <c r="H798" s="74" t="s">
        <v>8</v>
      </c>
      <c r="I798" s="81" t="s">
        <v>20</v>
      </c>
      <c r="J798" s="81" t="s">
        <v>20</v>
      </c>
      <c r="K798" s="81" t="s">
        <v>20</v>
      </c>
      <c r="L798" s="74" t="s">
        <v>859</v>
      </c>
      <c r="M798" s="128" t="s">
        <v>815</v>
      </c>
      <c r="N798" s="23"/>
      <c r="O798" s="23"/>
      <c r="P798" s="22"/>
      <c r="Q798" s="22"/>
      <c r="R798" s="22"/>
      <c r="S798" s="22"/>
      <c r="T798" s="22"/>
      <c r="U798" s="22"/>
      <c r="V798" s="12"/>
    </row>
    <row r="799" spans="1:22" s="9" customFormat="1" ht="141.75" customHeight="1" x14ac:dyDescent="0.2">
      <c r="A799" s="49" t="s">
        <v>206</v>
      </c>
      <c r="B799" s="74" t="s">
        <v>207</v>
      </c>
      <c r="C799" s="74" t="s">
        <v>851</v>
      </c>
      <c r="D799" s="76">
        <v>44098</v>
      </c>
      <c r="E799" s="76">
        <v>44196</v>
      </c>
      <c r="F799" s="76">
        <v>44098</v>
      </c>
      <c r="G799" s="76">
        <v>44196</v>
      </c>
      <c r="H799" s="74" t="s">
        <v>7</v>
      </c>
      <c r="I799" s="81">
        <v>111.13</v>
      </c>
      <c r="J799" s="81">
        <v>111.1251</v>
      </c>
      <c r="K799" s="81">
        <f>J799/I799*100</f>
        <v>99.995590749572585</v>
      </c>
      <c r="L799" s="74" t="s">
        <v>858</v>
      </c>
      <c r="M799" s="128" t="s">
        <v>815</v>
      </c>
      <c r="N799" s="23"/>
      <c r="O799" s="23"/>
      <c r="P799" s="22"/>
      <c r="Q799" s="22"/>
      <c r="R799" s="22"/>
      <c r="S799" s="22"/>
      <c r="T799" s="22"/>
      <c r="U799" s="22"/>
      <c r="V799" s="12"/>
    </row>
    <row r="800" spans="1:22" s="9" customFormat="1" ht="119.25" customHeight="1" x14ac:dyDescent="0.2">
      <c r="A800" s="49">
        <v>8</v>
      </c>
      <c r="B800" s="74" t="s">
        <v>38</v>
      </c>
      <c r="C800" s="74" t="s">
        <v>851</v>
      </c>
      <c r="D800" s="76">
        <v>43831</v>
      </c>
      <c r="E800" s="76">
        <v>44196</v>
      </c>
      <c r="F800" s="76">
        <v>43831</v>
      </c>
      <c r="G800" s="76">
        <v>44196</v>
      </c>
      <c r="H800" s="74" t="s">
        <v>7</v>
      </c>
      <c r="I800" s="81">
        <f>I801+I802+I803</f>
        <v>85146.77</v>
      </c>
      <c r="J800" s="81">
        <f>J801+J802+J803</f>
        <v>85146.762540000011</v>
      </c>
      <c r="K800" s="81">
        <f>J800/I800*100</f>
        <v>99.999991238657685</v>
      </c>
      <c r="L800" s="74"/>
      <c r="M800" s="128"/>
      <c r="N800" s="23"/>
      <c r="O800" s="23"/>
      <c r="P800" s="22"/>
      <c r="Q800" s="22"/>
      <c r="R800" s="22"/>
      <c r="S800" s="22"/>
      <c r="T800" s="22"/>
      <c r="U800" s="22"/>
      <c r="V800" s="12"/>
    </row>
    <row r="801" spans="1:22" s="9" customFormat="1" ht="117.75" customHeight="1" x14ac:dyDescent="0.2">
      <c r="A801" s="77" t="s">
        <v>208</v>
      </c>
      <c r="B801" s="74" t="s">
        <v>39</v>
      </c>
      <c r="C801" s="74" t="s">
        <v>851</v>
      </c>
      <c r="D801" s="76">
        <v>43831</v>
      </c>
      <c r="E801" s="76">
        <v>44196</v>
      </c>
      <c r="F801" s="76">
        <v>43831</v>
      </c>
      <c r="G801" s="76">
        <v>44196</v>
      </c>
      <c r="H801" s="74" t="s">
        <v>7</v>
      </c>
      <c r="I801" s="81">
        <v>76082</v>
      </c>
      <c r="J801" s="81">
        <v>76082</v>
      </c>
      <c r="K801" s="81">
        <f>J801/I801*100</f>
        <v>100</v>
      </c>
      <c r="L801" s="74" t="s">
        <v>861</v>
      </c>
      <c r="M801" s="128" t="s">
        <v>856</v>
      </c>
      <c r="N801" s="23"/>
      <c r="O801" s="23"/>
      <c r="P801" s="22"/>
      <c r="Q801" s="22"/>
      <c r="R801" s="22"/>
      <c r="S801" s="22"/>
      <c r="T801" s="22"/>
      <c r="U801" s="22"/>
      <c r="V801" s="12"/>
    </row>
    <row r="802" spans="1:22" s="9" customFormat="1" ht="192" customHeight="1" x14ac:dyDescent="0.2">
      <c r="A802" s="77" t="s">
        <v>209</v>
      </c>
      <c r="B802" s="74" t="s">
        <v>40</v>
      </c>
      <c r="C802" s="74" t="s">
        <v>851</v>
      </c>
      <c r="D802" s="76">
        <v>43997</v>
      </c>
      <c r="E802" s="76">
        <v>44196</v>
      </c>
      <c r="F802" s="76">
        <v>43997</v>
      </c>
      <c r="G802" s="76">
        <v>44196</v>
      </c>
      <c r="H802" s="74" t="s">
        <v>7</v>
      </c>
      <c r="I802" s="81">
        <v>8747.1</v>
      </c>
      <c r="J802" s="81">
        <v>8747.1</v>
      </c>
      <c r="K802" s="81">
        <f t="shared" ref="K802" si="19">J802/I802*100</f>
        <v>100</v>
      </c>
      <c r="L802" s="74" t="s">
        <v>1112</v>
      </c>
      <c r="M802" s="128" t="s">
        <v>815</v>
      </c>
      <c r="N802" s="23"/>
      <c r="O802" s="23"/>
      <c r="P802" s="22"/>
      <c r="Q802" s="22"/>
      <c r="R802" s="22"/>
      <c r="S802" s="22"/>
      <c r="T802" s="22"/>
      <c r="U802" s="22"/>
      <c r="V802" s="12"/>
    </row>
    <row r="803" spans="1:22" s="9" customFormat="1" ht="127.5" customHeight="1" x14ac:dyDescent="0.2">
      <c r="A803" s="77" t="s">
        <v>210</v>
      </c>
      <c r="B803" s="74" t="s">
        <v>207</v>
      </c>
      <c r="C803" s="74" t="s">
        <v>851</v>
      </c>
      <c r="D803" s="76">
        <v>44098</v>
      </c>
      <c r="E803" s="76">
        <v>44196</v>
      </c>
      <c r="F803" s="76">
        <v>44098</v>
      </c>
      <c r="G803" s="76">
        <v>44196</v>
      </c>
      <c r="H803" s="74" t="s">
        <v>7</v>
      </c>
      <c r="I803" s="81">
        <v>317.67</v>
      </c>
      <c r="J803" s="81">
        <f>317.66254</f>
        <v>317.66253999999998</v>
      </c>
      <c r="K803" s="81">
        <f>J803/I803*100</f>
        <v>99.997651651084453</v>
      </c>
      <c r="L803" s="74" t="s">
        <v>858</v>
      </c>
      <c r="M803" s="128" t="s">
        <v>815</v>
      </c>
      <c r="N803" s="23"/>
      <c r="O803" s="23"/>
      <c r="P803" s="22"/>
      <c r="Q803" s="22"/>
      <c r="R803" s="22"/>
      <c r="S803" s="22"/>
      <c r="T803" s="22"/>
      <c r="U803" s="22"/>
      <c r="V803" s="12"/>
    </row>
    <row r="804" spans="1:22" s="9" customFormat="1" ht="153" customHeight="1" x14ac:dyDescent="0.2">
      <c r="A804" s="77" t="s">
        <v>138</v>
      </c>
      <c r="B804" s="74" t="s">
        <v>135</v>
      </c>
      <c r="C804" s="74" t="s">
        <v>212</v>
      </c>
      <c r="D804" s="76">
        <v>43831</v>
      </c>
      <c r="E804" s="76">
        <v>44196</v>
      </c>
      <c r="F804" s="76">
        <v>43831</v>
      </c>
      <c r="G804" s="113">
        <v>44196</v>
      </c>
      <c r="H804" s="80" t="s">
        <v>8</v>
      </c>
      <c r="I804" s="81" t="s">
        <v>20</v>
      </c>
      <c r="J804" s="81" t="s">
        <v>20</v>
      </c>
      <c r="K804" s="81" t="s">
        <v>20</v>
      </c>
      <c r="L804" s="74"/>
      <c r="M804" s="128"/>
      <c r="N804" s="23"/>
      <c r="O804" s="23"/>
      <c r="P804" s="22"/>
      <c r="Q804" s="22"/>
      <c r="R804" s="22"/>
      <c r="S804" s="22"/>
      <c r="T804" s="22"/>
      <c r="U804" s="22"/>
      <c r="V804" s="12"/>
    </row>
    <row r="805" spans="1:22" s="9" customFormat="1" ht="152.25" customHeight="1" x14ac:dyDescent="0.2">
      <c r="A805" s="77" t="s">
        <v>139</v>
      </c>
      <c r="B805" s="74" t="s">
        <v>136</v>
      </c>
      <c r="C805" s="74" t="s">
        <v>212</v>
      </c>
      <c r="D805" s="76">
        <v>43831</v>
      </c>
      <c r="E805" s="76">
        <v>44196</v>
      </c>
      <c r="F805" s="76">
        <v>43831</v>
      </c>
      <c r="G805" s="113">
        <v>44196</v>
      </c>
      <c r="H805" s="80" t="s">
        <v>8</v>
      </c>
      <c r="I805" s="81" t="s">
        <v>20</v>
      </c>
      <c r="J805" s="81" t="s">
        <v>20</v>
      </c>
      <c r="K805" s="81" t="s">
        <v>20</v>
      </c>
      <c r="L805" s="74" t="s">
        <v>141</v>
      </c>
      <c r="M805" s="128" t="s">
        <v>815</v>
      </c>
      <c r="N805" s="23"/>
      <c r="O805" s="23"/>
      <c r="P805" s="22"/>
      <c r="Q805" s="22"/>
      <c r="R805" s="22"/>
      <c r="S805" s="22"/>
      <c r="T805" s="22"/>
      <c r="U805" s="22"/>
      <c r="V805" s="12"/>
    </row>
    <row r="806" spans="1:22" ht="269.25" customHeight="1" x14ac:dyDescent="0.2">
      <c r="A806" s="77" t="s">
        <v>140</v>
      </c>
      <c r="B806" s="74" t="s">
        <v>137</v>
      </c>
      <c r="C806" s="74" t="s">
        <v>212</v>
      </c>
      <c r="D806" s="76">
        <v>43831</v>
      </c>
      <c r="E806" s="76">
        <v>44196</v>
      </c>
      <c r="F806" s="76">
        <v>43831</v>
      </c>
      <c r="G806" s="113">
        <v>44196</v>
      </c>
      <c r="H806" s="80" t="s">
        <v>8</v>
      </c>
      <c r="I806" s="81" t="s">
        <v>20</v>
      </c>
      <c r="J806" s="81" t="s">
        <v>20</v>
      </c>
      <c r="K806" s="81" t="s">
        <v>20</v>
      </c>
      <c r="L806" s="74" t="s">
        <v>1164</v>
      </c>
      <c r="M806" s="128" t="s">
        <v>815</v>
      </c>
    </row>
    <row r="807" spans="1:22" s="21" customFormat="1" ht="92.25" customHeight="1" x14ac:dyDescent="0.2">
      <c r="A807" s="77" t="s">
        <v>147</v>
      </c>
      <c r="B807" s="74" t="s">
        <v>142</v>
      </c>
      <c r="C807" s="74" t="s">
        <v>214</v>
      </c>
      <c r="D807" s="76">
        <v>43831</v>
      </c>
      <c r="E807" s="76">
        <v>44196</v>
      </c>
      <c r="F807" s="76">
        <v>43831</v>
      </c>
      <c r="G807" s="113">
        <v>44196</v>
      </c>
      <c r="H807" s="74" t="s">
        <v>146</v>
      </c>
      <c r="I807" s="40">
        <f>I808+I809</f>
        <v>252424</v>
      </c>
      <c r="J807" s="41">
        <f>J808+J809</f>
        <v>252420</v>
      </c>
      <c r="K807" s="81">
        <f>J807/I807*100</f>
        <v>99.998415364624606</v>
      </c>
      <c r="L807" s="74"/>
      <c r="M807" s="46"/>
      <c r="N807" s="23"/>
      <c r="O807" s="23"/>
      <c r="P807" s="22"/>
      <c r="Q807" s="22"/>
      <c r="R807" s="22"/>
      <c r="S807" s="22"/>
      <c r="T807" s="22"/>
      <c r="U807" s="22"/>
      <c r="V807" s="22"/>
    </row>
    <row r="808" spans="1:22" s="21" customFormat="1" ht="132.75" customHeight="1" x14ac:dyDescent="0.2">
      <c r="A808" s="77" t="s">
        <v>148</v>
      </c>
      <c r="B808" s="74" t="s">
        <v>143</v>
      </c>
      <c r="C808" s="74" t="s">
        <v>214</v>
      </c>
      <c r="D808" s="76">
        <v>43831</v>
      </c>
      <c r="E808" s="76">
        <v>44196</v>
      </c>
      <c r="F808" s="76">
        <v>43831</v>
      </c>
      <c r="G808" s="113">
        <v>44196</v>
      </c>
      <c r="H808" s="74" t="s">
        <v>146</v>
      </c>
      <c r="I808" s="40">
        <v>5322</v>
      </c>
      <c r="J808" s="81">
        <v>5320</v>
      </c>
      <c r="K808" s="81">
        <f>J808/I808*100</f>
        <v>99.962420142803452</v>
      </c>
      <c r="L808" s="74" t="s">
        <v>1124</v>
      </c>
      <c r="M808" s="129" t="s">
        <v>815</v>
      </c>
      <c r="N808" s="23"/>
      <c r="O808" s="23"/>
      <c r="P808" s="22"/>
      <c r="Q808" s="22"/>
      <c r="R808" s="22"/>
      <c r="S808" s="22"/>
      <c r="T808" s="22"/>
      <c r="U808" s="22"/>
      <c r="V808" s="22"/>
    </row>
    <row r="809" spans="1:22" s="21" customFormat="1" ht="101.25" customHeight="1" x14ac:dyDescent="0.2">
      <c r="A809" s="77" t="s">
        <v>149</v>
      </c>
      <c r="B809" s="74" t="s">
        <v>144</v>
      </c>
      <c r="C809" s="74" t="s">
        <v>214</v>
      </c>
      <c r="D809" s="76">
        <v>43831</v>
      </c>
      <c r="E809" s="76">
        <v>44196</v>
      </c>
      <c r="F809" s="76">
        <v>43831</v>
      </c>
      <c r="G809" s="76">
        <v>44196</v>
      </c>
      <c r="H809" s="74" t="s">
        <v>146</v>
      </c>
      <c r="I809" s="40">
        <v>247102</v>
      </c>
      <c r="J809" s="81">
        <v>247100</v>
      </c>
      <c r="K809" s="81">
        <f>J809/I809*100</f>
        <v>99.999190617639684</v>
      </c>
      <c r="L809" s="74" t="s">
        <v>1123</v>
      </c>
      <c r="M809" s="129" t="s">
        <v>815</v>
      </c>
      <c r="N809" s="23"/>
      <c r="O809" s="23"/>
      <c r="P809" s="22"/>
      <c r="Q809" s="22"/>
      <c r="R809" s="22"/>
      <c r="S809" s="22"/>
      <c r="T809" s="22"/>
      <c r="U809" s="22"/>
      <c r="V809" s="22"/>
    </row>
    <row r="810" spans="1:22" s="21" customFormat="1" ht="107.25" customHeight="1" x14ac:dyDescent="0.2">
      <c r="A810" s="77" t="s">
        <v>150</v>
      </c>
      <c r="B810" s="74" t="s">
        <v>145</v>
      </c>
      <c r="C810" s="74" t="s">
        <v>214</v>
      </c>
      <c r="D810" s="76">
        <v>43831</v>
      </c>
      <c r="E810" s="76">
        <v>44196</v>
      </c>
      <c r="F810" s="76">
        <v>43831</v>
      </c>
      <c r="G810" s="76">
        <v>44196</v>
      </c>
      <c r="H810" s="74" t="s">
        <v>7</v>
      </c>
      <c r="I810" s="40">
        <v>24264.799999999999</v>
      </c>
      <c r="J810" s="81">
        <v>23213.41</v>
      </c>
      <c r="K810" s="81">
        <f>J810/I810*100</f>
        <v>95.667015594606184</v>
      </c>
      <c r="L810" s="74" t="s">
        <v>155</v>
      </c>
      <c r="M810" s="128" t="s">
        <v>815</v>
      </c>
      <c r="N810" s="23"/>
      <c r="O810" s="23"/>
      <c r="P810" s="22"/>
      <c r="Q810" s="22"/>
      <c r="R810" s="22"/>
      <c r="S810" s="22"/>
      <c r="T810" s="22"/>
      <c r="U810" s="22"/>
      <c r="V810" s="22"/>
    </row>
    <row r="811" spans="1:22" ht="25.5" x14ac:dyDescent="0.2">
      <c r="A811" s="17"/>
      <c r="B811" s="120" t="s">
        <v>1119</v>
      </c>
      <c r="C811" s="16">
        <f>C812+31</f>
        <v>341</v>
      </c>
      <c r="D811" s="17"/>
      <c r="E811" s="17"/>
      <c r="F811" s="17"/>
      <c r="G811" s="17"/>
      <c r="H811" s="16"/>
      <c r="I811" s="17"/>
      <c r="J811" s="18"/>
      <c r="K811" s="17"/>
      <c r="L811" s="16"/>
    </row>
    <row r="812" spans="1:22" s="21" customFormat="1" x14ac:dyDescent="0.2">
      <c r="A812" s="17"/>
      <c r="B812" s="114" t="s">
        <v>1120</v>
      </c>
      <c r="C812" s="16">
        <v>310</v>
      </c>
      <c r="D812" s="17"/>
      <c r="E812" s="17"/>
      <c r="F812" s="17"/>
      <c r="G812" s="17"/>
      <c r="H812" s="16"/>
      <c r="I812" s="17"/>
      <c r="J812" s="18"/>
      <c r="K812" s="17"/>
      <c r="L812" s="16"/>
      <c r="N812" s="23"/>
      <c r="O812" s="23"/>
      <c r="P812" s="22"/>
      <c r="Q812" s="22"/>
      <c r="R812" s="22"/>
      <c r="S812" s="22"/>
      <c r="T812" s="22"/>
      <c r="U812" s="22"/>
      <c r="V812" s="22"/>
    </row>
    <row r="813" spans="1:22" s="21" customFormat="1" x14ac:dyDescent="0.2">
      <c r="A813" s="17"/>
      <c r="B813" s="114"/>
      <c r="C813" s="16"/>
      <c r="D813" s="17"/>
      <c r="E813" s="17"/>
      <c r="F813" s="17"/>
      <c r="G813" s="17"/>
      <c r="H813" s="16"/>
      <c r="I813" s="17"/>
      <c r="J813" s="18"/>
      <c r="K813" s="17"/>
      <c r="L813" s="16"/>
      <c r="N813" s="23"/>
      <c r="O813" s="23"/>
      <c r="P813" s="22"/>
      <c r="Q813" s="22"/>
      <c r="R813" s="22"/>
      <c r="S813" s="22"/>
      <c r="T813" s="22"/>
      <c r="U813" s="22"/>
      <c r="V813" s="22"/>
    </row>
    <row r="814" spans="1:22" x14ac:dyDescent="0.2">
      <c r="A814" s="4"/>
      <c r="B814" s="27"/>
      <c r="C814" s="5"/>
      <c r="D814" s="4"/>
      <c r="E814" s="4"/>
      <c r="F814" s="4"/>
      <c r="G814" s="4"/>
      <c r="H814" s="5"/>
      <c r="I814" s="17"/>
      <c r="J814" s="4"/>
      <c r="K814" s="4"/>
      <c r="L814" s="5"/>
    </row>
    <row r="815" spans="1:22" x14ac:dyDescent="0.2">
      <c r="A815" s="47"/>
      <c r="B815" s="47"/>
      <c r="C815" s="47"/>
      <c r="D815" s="47"/>
      <c r="E815" s="47"/>
      <c r="F815" s="47"/>
      <c r="G815" s="47"/>
      <c r="H815" s="47"/>
      <c r="I815" s="47"/>
      <c r="J815" s="4"/>
      <c r="K815" s="4"/>
      <c r="L815" s="5"/>
    </row>
    <row r="816" spans="1:22" ht="16.5" x14ac:dyDescent="0.35">
      <c r="A816" s="215"/>
      <c r="B816" s="215"/>
      <c r="C816" s="215"/>
      <c r="D816" s="215"/>
      <c r="E816" s="215"/>
      <c r="F816" s="215"/>
      <c r="G816" s="215"/>
      <c r="H816" s="215"/>
      <c r="I816" s="215"/>
      <c r="J816" s="215"/>
      <c r="K816" s="215"/>
      <c r="L816" s="215"/>
    </row>
    <row r="817" spans="1:12" x14ac:dyDescent="0.2">
      <c r="A817" s="4"/>
      <c r="B817" s="5"/>
      <c r="C817" s="5"/>
      <c r="D817" s="4"/>
      <c r="E817" s="4"/>
      <c r="F817" s="4"/>
      <c r="G817" s="4"/>
      <c r="H817" s="5"/>
      <c r="I817" s="17"/>
      <c r="J817" s="4"/>
      <c r="K817" s="4"/>
      <c r="L817" s="5"/>
    </row>
    <row r="818" spans="1:12" x14ac:dyDescent="0.2">
      <c r="A818" s="4"/>
      <c r="B818" s="5"/>
      <c r="C818" s="5"/>
      <c r="D818" s="4"/>
      <c r="E818" s="4"/>
      <c r="F818" s="4"/>
      <c r="G818" s="4"/>
      <c r="H818" s="5"/>
      <c r="I818" s="17"/>
      <c r="J818" s="4"/>
      <c r="K818" s="4"/>
      <c r="L818" s="5"/>
    </row>
    <row r="819" spans="1:12" x14ac:dyDescent="0.2">
      <c r="A819" s="4"/>
      <c r="B819" s="5"/>
      <c r="C819" s="5"/>
      <c r="D819" s="6"/>
      <c r="E819" s="4"/>
      <c r="F819" s="4"/>
      <c r="G819" s="4"/>
      <c r="H819" s="5"/>
      <c r="I819" s="17"/>
      <c r="J819" s="4"/>
      <c r="K819" s="4"/>
      <c r="L819" s="5"/>
    </row>
    <row r="820" spans="1:12" x14ac:dyDescent="0.2">
      <c r="A820" s="7"/>
      <c r="B820" s="8"/>
      <c r="C820" s="8"/>
      <c r="D820" s="7"/>
      <c r="E820" s="7"/>
      <c r="F820" s="7"/>
      <c r="G820" s="2"/>
      <c r="H820" s="8"/>
      <c r="I820" s="19"/>
      <c r="J820" s="7"/>
      <c r="K820" s="7"/>
      <c r="L820" s="8"/>
    </row>
    <row r="821" spans="1:12" x14ac:dyDescent="0.2">
      <c r="A821" s="7"/>
      <c r="B821" s="214"/>
      <c r="C821" s="214"/>
      <c r="D821" s="214"/>
      <c r="E821" s="214"/>
      <c r="F821" s="214"/>
      <c r="G821" s="214"/>
      <c r="H821" s="8"/>
      <c r="I821" s="19"/>
      <c r="J821" s="7"/>
      <c r="K821" s="7"/>
      <c r="L821" s="8"/>
    </row>
    <row r="822" spans="1:12" x14ac:dyDescent="0.2">
      <c r="A822" s="7"/>
      <c r="B822" s="8"/>
      <c r="C822" s="8"/>
      <c r="D822" s="7"/>
      <c r="E822" s="7"/>
      <c r="F822" s="7"/>
      <c r="G822" s="7"/>
      <c r="H822" s="8"/>
      <c r="I822" s="19"/>
      <c r="J822" s="7"/>
      <c r="K822" s="7"/>
      <c r="L822" s="8"/>
    </row>
    <row r="823" spans="1:12" x14ac:dyDescent="0.2">
      <c r="A823" s="7"/>
      <c r="B823" s="8"/>
      <c r="C823" s="8"/>
      <c r="D823" s="7"/>
      <c r="E823" s="7"/>
      <c r="F823" s="7"/>
      <c r="G823" s="7"/>
      <c r="H823" s="8"/>
      <c r="I823" s="19"/>
      <c r="J823" s="7"/>
      <c r="K823" s="7"/>
      <c r="L823" s="8"/>
    </row>
    <row r="824" spans="1:12" x14ac:dyDescent="0.2">
      <c r="A824" s="7"/>
      <c r="B824" s="8"/>
      <c r="C824" s="8"/>
      <c r="D824" s="7"/>
      <c r="E824" s="7"/>
      <c r="F824" s="7"/>
      <c r="G824" s="7"/>
      <c r="H824" s="8"/>
      <c r="I824" s="19"/>
      <c r="J824" s="7"/>
      <c r="K824" s="7"/>
      <c r="L824" s="8"/>
    </row>
    <row r="825" spans="1:12" x14ac:dyDescent="0.2">
      <c r="A825" s="7"/>
      <c r="B825" s="8"/>
      <c r="C825" s="8"/>
      <c r="D825" s="7"/>
      <c r="E825" s="7"/>
      <c r="F825" s="7"/>
      <c r="G825" s="7"/>
      <c r="H825" s="8"/>
      <c r="I825" s="19"/>
      <c r="J825" s="7"/>
      <c r="K825" s="7"/>
      <c r="L825" s="8"/>
    </row>
  </sheetData>
  <autoFilter ref="H1:H825"/>
  <mergeCells count="1894">
    <mergeCell ref="A761:A762"/>
    <mergeCell ref="F48:F50"/>
    <mergeCell ref="E48:E50"/>
    <mergeCell ref="D48:D50"/>
    <mergeCell ref="G48:G50"/>
    <mergeCell ref="D185:D187"/>
    <mergeCell ref="E185:E187"/>
    <mergeCell ref="F185:F187"/>
    <mergeCell ref="G185:G187"/>
    <mergeCell ref="D377:D379"/>
    <mergeCell ref="E377:E379"/>
    <mergeCell ref="F377:F379"/>
    <mergeCell ref="G377:G379"/>
    <mergeCell ref="D368:D370"/>
    <mergeCell ref="E368:E370"/>
    <mergeCell ref="F368:F370"/>
    <mergeCell ref="G368:G370"/>
    <mergeCell ref="D371:D373"/>
    <mergeCell ref="E371:E373"/>
    <mergeCell ref="F371:F373"/>
    <mergeCell ref="G371:G373"/>
    <mergeCell ref="D374:D376"/>
    <mergeCell ref="E374:E376"/>
    <mergeCell ref="F374:F376"/>
    <mergeCell ref="G374:G376"/>
    <mergeCell ref="D359:D361"/>
    <mergeCell ref="E359:E361"/>
    <mergeCell ref="F359:F361"/>
    <mergeCell ref="G359:G361"/>
    <mergeCell ref="D362:D364"/>
    <mergeCell ref="E362:E364"/>
    <mergeCell ref="F362:F364"/>
    <mergeCell ref="G362:G364"/>
    <mergeCell ref="D365:D367"/>
    <mergeCell ref="E365:E367"/>
    <mergeCell ref="F365:F367"/>
    <mergeCell ref="G365:G367"/>
    <mergeCell ref="D350:D352"/>
    <mergeCell ref="E350:E352"/>
    <mergeCell ref="F350:F352"/>
    <mergeCell ref="G350:G352"/>
    <mergeCell ref="D353:D355"/>
    <mergeCell ref="E353:E355"/>
    <mergeCell ref="F353:F355"/>
    <mergeCell ref="G353:G355"/>
    <mergeCell ref="D356:D358"/>
    <mergeCell ref="E356:E358"/>
    <mergeCell ref="F356:F358"/>
    <mergeCell ref="G356:G358"/>
    <mergeCell ref="D341:D343"/>
    <mergeCell ref="E341:E343"/>
    <mergeCell ref="F341:F343"/>
    <mergeCell ref="G341:G343"/>
    <mergeCell ref="D344:D346"/>
    <mergeCell ref="E344:E346"/>
    <mergeCell ref="F344:F346"/>
    <mergeCell ref="G344:G346"/>
    <mergeCell ref="D347:D349"/>
    <mergeCell ref="E347:E349"/>
    <mergeCell ref="F347:F349"/>
    <mergeCell ref="G347:G349"/>
    <mergeCell ref="D332:D334"/>
    <mergeCell ref="E332:E334"/>
    <mergeCell ref="F332:F334"/>
    <mergeCell ref="G332:G334"/>
    <mergeCell ref="D335:D337"/>
    <mergeCell ref="E335:E337"/>
    <mergeCell ref="F335:F337"/>
    <mergeCell ref="G335:G337"/>
    <mergeCell ref="D338:D340"/>
    <mergeCell ref="E338:E340"/>
    <mergeCell ref="F338:F340"/>
    <mergeCell ref="G338:G340"/>
    <mergeCell ref="D323:D325"/>
    <mergeCell ref="E323:E325"/>
    <mergeCell ref="F323:F325"/>
    <mergeCell ref="G323:G325"/>
    <mergeCell ref="D326:D328"/>
    <mergeCell ref="E326:E328"/>
    <mergeCell ref="F326:F328"/>
    <mergeCell ref="G326:G328"/>
    <mergeCell ref="D329:D331"/>
    <mergeCell ref="E329:E331"/>
    <mergeCell ref="F329:F331"/>
    <mergeCell ref="G329:G331"/>
    <mergeCell ref="D314:D316"/>
    <mergeCell ref="E314:E316"/>
    <mergeCell ref="F314:F316"/>
    <mergeCell ref="G314:G316"/>
    <mergeCell ref="D317:D319"/>
    <mergeCell ref="E317:E319"/>
    <mergeCell ref="F317:F319"/>
    <mergeCell ref="G317:G319"/>
    <mergeCell ref="D320:D322"/>
    <mergeCell ref="E320:E322"/>
    <mergeCell ref="F320:F322"/>
    <mergeCell ref="G320:G322"/>
    <mergeCell ref="D305:D307"/>
    <mergeCell ref="E305:E307"/>
    <mergeCell ref="F305:F307"/>
    <mergeCell ref="G305:G307"/>
    <mergeCell ref="D308:D310"/>
    <mergeCell ref="E308:E310"/>
    <mergeCell ref="F308:F310"/>
    <mergeCell ref="G308:G310"/>
    <mergeCell ref="D311:D313"/>
    <mergeCell ref="E311:E313"/>
    <mergeCell ref="F311:F313"/>
    <mergeCell ref="G311:G313"/>
    <mergeCell ref="D296:D298"/>
    <mergeCell ref="E296:E298"/>
    <mergeCell ref="F296:F298"/>
    <mergeCell ref="G296:G298"/>
    <mergeCell ref="D299:D301"/>
    <mergeCell ref="E299:E301"/>
    <mergeCell ref="F299:F301"/>
    <mergeCell ref="G299:G301"/>
    <mergeCell ref="D302:D304"/>
    <mergeCell ref="E302:E304"/>
    <mergeCell ref="F302:F304"/>
    <mergeCell ref="G302:G304"/>
    <mergeCell ref="D287:D289"/>
    <mergeCell ref="E287:E289"/>
    <mergeCell ref="F287:F289"/>
    <mergeCell ref="G287:G289"/>
    <mergeCell ref="D290:D292"/>
    <mergeCell ref="E290:E292"/>
    <mergeCell ref="F290:F292"/>
    <mergeCell ref="G290:G292"/>
    <mergeCell ref="D293:D295"/>
    <mergeCell ref="E293:E295"/>
    <mergeCell ref="F293:F295"/>
    <mergeCell ref="G293:G295"/>
    <mergeCell ref="D278:D280"/>
    <mergeCell ref="E278:E280"/>
    <mergeCell ref="F278:F280"/>
    <mergeCell ref="G278:G280"/>
    <mergeCell ref="D281:D283"/>
    <mergeCell ref="E281:E283"/>
    <mergeCell ref="F281:F283"/>
    <mergeCell ref="G281:G283"/>
    <mergeCell ref="D284:D286"/>
    <mergeCell ref="E284:E286"/>
    <mergeCell ref="F284:F286"/>
    <mergeCell ref="G284:G286"/>
    <mergeCell ref="D269:D271"/>
    <mergeCell ref="E269:E271"/>
    <mergeCell ref="F269:F271"/>
    <mergeCell ref="G269:G271"/>
    <mergeCell ref="D272:D274"/>
    <mergeCell ref="E272:E274"/>
    <mergeCell ref="F272:F274"/>
    <mergeCell ref="G272:G274"/>
    <mergeCell ref="D275:D277"/>
    <mergeCell ref="E275:E277"/>
    <mergeCell ref="F275:F277"/>
    <mergeCell ref="G275:G277"/>
    <mergeCell ref="D260:D262"/>
    <mergeCell ref="E260:E262"/>
    <mergeCell ref="F260:F262"/>
    <mergeCell ref="G260:G262"/>
    <mergeCell ref="D263:D265"/>
    <mergeCell ref="E263:E265"/>
    <mergeCell ref="F263:F265"/>
    <mergeCell ref="G263:G265"/>
    <mergeCell ref="D266:D268"/>
    <mergeCell ref="E266:E268"/>
    <mergeCell ref="F266:F268"/>
    <mergeCell ref="G266:G268"/>
    <mergeCell ref="D251:D253"/>
    <mergeCell ref="E251:E253"/>
    <mergeCell ref="F251:F253"/>
    <mergeCell ref="G251:G253"/>
    <mergeCell ref="D254:D256"/>
    <mergeCell ref="E254:E256"/>
    <mergeCell ref="F254:F256"/>
    <mergeCell ref="G254:G256"/>
    <mergeCell ref="D257:D259"/>
    <mergeCell ref="E257:E259"/>
    <mergeCell ref="F257:F259"/>
    <mergeCell ref="G257:G259"/>
    <mergeCell ref="D242:D244"/>
    <mergeCell ref="E242:E244"/>
    <mergeCell ref="F242:F244"/>
    <mergeCell ref="G242:G244"/>
    <mergeCell ref="D245:D247"/>
    <mergeCell ref="E245:E247"/>
    <mergeCell ref="F245:F247"/>
    <mergeCell ref="G245:G247"/>
    <mergeCell ref="D248:D250"/>
    <mergeCell ref="E248:E250"/>
    <mergeCell ref="F248:F250"/>
    <mergeCell ref="G248:G250"/>
    <mergeCell ref="D233:D235"/>
    <mergeCell ref="E233:E235"/>
    <mergeCell ref="F233:F235"/>
    <mergeCell ref="G233:G235"/>
    <mergeCell ref="D236:D238"/>
    <mergeCell ref="E236:E238"/>
    <mergeCell ref="F236:F238"/>
    <mergeCell ref="G236:G238"/>
    <mergeCell ref="D239:D241"/>
    <mergeCell ref="E239:E241"/>
    <mergeCell ref="F239:F241"/>
    <mergeCell ref="G239:G241"/>
    <mergeCell ref="D224:D226"/>
    <mergeCell ref="E224:E226"/>
    <mergeCell ref="F224:F226"/>
    <mergeCell ref="G224:G226"/>
    <mergeCell ref="D227:D229"/>
    <mergeCell ref="E227:E229"/>
    <mergeCell ref="F227:F229"/>
    <mergeCell ref="G227:G229"/>
    <mergeCell ref="D230:D232"/>
    <mergeCell ref="E230:E232"/>
    <mergeCell ref="F230:F232"/>
    <mergeCell ref="G230:G232"/>
    <mergeCell ref="D215:D217"/>
    <mergeCell ref="E215:E217"/>
    <mergeCell ref="F215:F217"/>
    <mergeCell ref="G215:G217"/>
    <mergeCell ref="D218:D220"/>
    <mergeCell ref="E218:E220"/>
    <mergeCell ref="F218:F220"/>
    <mergeCell ref="G218:G220"/>
    <mergeCell ref="D221:D223"/>
    <mergeCell ref="E221:E223"/>
    <mergeCell ref="F221:F223"/>
    <mergeCell ref="G221:G223"/>
    <mergeCell ref="F206:F208"/>
    <mergeCell ref="G206:G208"/>
    <mergeCell ref="D209:D211"/>
    <mergeCell ref="E209:E211"/>
    <mergeCell ref="F209:F211"/>
    <mergeCell ref="G209:G211"/>
    <mergeCell ref="D212:D214"/>
    <mergeCell ref="E212:E214"/>
    <mergeCell ref="F212:F214"/>
    <mergeCell ref="G212:G214"/>
    <mergeCell ref="E206:E208"/>
    <mergeCell ref="L377:L379"/>
    <mergeCell ref="M377:M379"/>
    <mergeCell ref="D188:D190"/>
    <mergeCell ref="E188:E190"/>
    <mergeCell ref="F188:F190"/>
    <mergeCell ref="G188:G190"/>
    <mergeCell ref="D191:D193"/>
    <mergeCell ref="E191:E193"/>
    <mergeCell ref="F191:F193"/>
    <mergeCell ref="G191:G193"/>
    <mergeCell ref="D194:D196"/>
    <mergeCell ref="E194:E196"/>
    <mergeCell ref="F194:F196"/>
    <mergeCell ref="G194:G196"/>
    <mergeCell ref="D197:D199"/>
    <mergeCell ref="E197:E199"/>
    <mergeCell ref="F197:F199"/>
    <mergeCell ref="G197:G199"/>
    <mergeCell ref="D200:D202"/>
    <mergeCell ref="E200:E202"/>
    <mergeCell ref="F200:F202"/>
    <mergeCell ref="G200:G202"/>
    <mergeCell ref="D203:D205"/>
    <mergeCell ref="E203:E205"/>
    <mergeCell ref="L362:L364"/>
    <mergeCell ref="M362:M364"/>
    <mergeCell ref="L365:L367"/>
    <mergeCell ref="M365:M367"/>
    <mergeCell ref="L368:L370"/>
    <mergeCell ref="M368:M370"/>
    <mergeCell ref="L371:L373"/>
    <mergeCell ref="M371:M373"/>
    <mergeCell ref="L374:L376"/>
    <mergeCell ref="M374:M376"/>
    <mergeCell ref="L347:L349"/>
    <mergeCell ref="M347:M349"/>
    <mergeCell ref="L350:L352"/>
    <mergeCell ref="M350:M352"/>
    <mergeCell ref="L353:L355"/>
    <mergeCell ref="M353:M355"/>
    <mergeCell ref="L356:L358"/>
    <mergeCell ref="M356:M358"/>
    <mergeCell ref="L359:L361"/>
    <mergeCell ref="M359:M361"/>
    <mergeCell ref="L332:L334"/>
    <mergeCell ref="M332:M334"/>
    <mergeCell ref="L335:L337"/>
    <mergeCell ref="M335:M337"/>
    <mergeCell ref="L338:L340"/>
    <mergeCell ref="M338:M340"/>
    <mergeCell ref="L341:L343"/>
    <mergeCell ref="M341:M343"/>
    <mergeCell ref="L344:L346"/>
    <mergeCell ref="M344:M346"/>
    <mergeCell ref="L317:L319"/>
    <mergeCell ref="M317:M319"/>
    <mergeCell ref="L320:L322"/>
    <mergeCell ref="M320:M322"/>
    <mergeCell ref="L323:L325"/>
    <mergeCell ref="M323:M325"/>
    <mergeCell ref="L326:L328"/>
    <mergeCell ref="M326:M328"/>
    <mergeCell ref="L329:L331"/>
    <mergeCell ref="M329:M331"/>
    <mergeCell ref="L302:L304"/>
    <mergeCell ref="M302:M304"/>
    <mergeCell ref="L305:L307"/>
    <mergeCell ref="M305:M307"/>
    <mergeCell ref="L308:L310"/>
    <mergeCell ref="M308:M310"/>
    <mergeCell ref="L311:L313"/>
    <mergeCell ref="M311:M313"/>
    <mergeCell ref="L314:L316"/>
    <mergeCell ref="M314:M316"/>
    <mergeCell ref="M287:M289"/>
    <mergeCell ref="L290:L292"/>
    <mergeCell ref="M290:M292"/>
    <mergeCell ref="L293:L295"/>
    <mergeCell ref="M293:M295"/>
    <mergeCell ref="L296:L298"/>
    <mergeCell ref="M296:M298"/>
    <mergeCell ref="L299:L301"/>
    <mergeCell ref="M299:M301"/>
    <mergeCell ref="M272:M274"/>
    <mergeCell ref="L275:L277"/>
    <mergeCell ref="M275:M277"/>
    <mergeCell ref="L278:L280"/>
    <mergeCell ref="M278:M280"/>
    <mergeCell ref="L281:L283"/>
    <mergeCell ref="M281:M283"/>
    <mergeCell ref="L284:L286"/>
    <mergeCell ref="M284:M286"/>
    <mergeCell ref="M257:M259"/>
    <mergeCell ref="L260:L262"/>
    <mergeCell ref="M260:M262"/>
    <mergeCell ref="L263:L265"/>
    <mergeCell ref="M263:M265"/>
    <mergeCell ref="L266:L268"/>
    <mergeCell ref="M266:M268"/>
    <mergeCell ref="L269:L271"/>
    <mergeCell ref="M269:M271"/>
    <mergeCell ref="M242:M244"/>
    <mergeCell ref="L245:L247"/>
    <mergeCell ref="M245:M247"/>
    <mergeCell ref="L248:L250"/>
    <mergeCell ref="M248:M250"/>
    <mergeCell ref="L251:L253"/>
    <mergeCell ref="M251:M253"/>
    <mergeCell ref="L254:L256"/>
    <mergeCell ref="M254:M256"/>
    <mergeCell ref="M227:M229"/>
    <mergeCell ref="L230:L232"/>
    <mergeCell ref="M230:M232"/>
    <mergeCell ref="L233:L235"/>
    <mergeCell ref="M233:M235"/>
    <mergeCell ref="L236:L238"/>
    <mergeCell ref="M236:M238"/>
    <mergeCell ref="L239:L241"/>
    <mergeCell ref="M239:M241"/>
    <mergeCell ref="B368:B370"/>
    <mergeCell ref="C368:C370"/>
    <mergeCell ref="B371:B373"/>
    <mergeCell ref="C371:C373"/>
    <mergeCell ref="B374:B376"/>
    <mergeCell ref="C374:C376"/>
    <mergeCell ref="B377:B379"/>
    <mergeCell ref="C377:C379"/>
    <mergeCell ref="B356:B358"/>
    <mergeCell ref="C356:C358"/>
    <mergeCell ref="B359:B361"/>
    <mergeCell ref="C359:C361"/>
    <mergeCell ref="B362:B364"/>
    <mergeCell ref="C362:C364"/>
    <mergeCell ref="B365:B367"/>
    <mergeCell ref="C365:C367"/>
    <mergeCell ref="B329:B331"/>
    <mergeCell ref="C329:C331"/>
    <mergeCell ref="B332:B334"/>
    <mergeCell ref="C332:C334"/>
    <mergeCell ref="B335:B337"/>
    <mergeCell ref="C335:C337"/>
    <mergeCell ref="B308:B310"/>
    <mergeCell ref="L194:L196"/>
    <mergeCell ref="L197:L199"/>
    <mergeCell ref="L200:L202"/>
    <mergeCell ref="L203:L205"/>
    <mergeCell ref="L206:L208"/>
    <mergeCell ref="L209:L211"/>
    <mergeCell ref="L212:L214"/>
    <mergeCell ref="L215:L217"/>
    <mergeCell ref="L218:L220"/>
    <mergeCell ref="L221:L223"/>
    <mergeCell ref="L224:L226"/>
    <mergeCell ref="L227:L229"/>
    <mergeCell ref="L242:L244"/>
    <mergeCell ref="L257:L259"/>
    <mergeCell ref="L272:L274"/>
    <mergeCell ref="L287:L289"/>
    <mergeCell ref="B353:B355"/>
    <mergeCell ref="C353:C355"/>
    <mergeCell ref="B338:B340"/>
    <mergeCell ref="C338:C340"/>
    <mergeCell ref="B341:B343"/>
    <mergeCell ref="C341:C343"/>
    <mergeCell ref="B344:B346"/>
    <mergeCell ref="C344:C346"/>
    <mergeCell ref="B347:B349"/>
    <mergeCell ref="C347:C349"/>
    <mergeCell ref="B350:B352"/>
    <mergeCell ref="C350:C352"/>
    <mergeCell ref="B323:B325"/>
    <mergeCell ref="C323:C325"/>
    <mergeCell ref="B326:B328"/>
    <mergeCell ref="C326:C328"/>
    <mergeCell ref="C308:C310"/>
    <mergeCell ref="B311:B313"/>
    <mergeCell ref="C311:C313"/>
    <mergeCell ref="B314:B316"/>
    <mergeCell ref="C314:C316"/>
    <mergeCell ref="B317:B319"/>
    <mergeCell ref="C317:C319"/>
    <mergeCell ref="B320:B322"/>
    <mergeCell ref="C320:C322"/>
    <mergeCell ref="B293:B295"/>
    <mergeCell ref="C293:C295"/>
    <mergeCell ref="B296:B298"/>
    <mergeCell ref="C296:C298"/>
    <mergeCell ref="B299:B301"/>
    <mergeCell ref="C299:C301"/>
    <mergeCell ref="B302:B304"/>
    <mergeCell ref="C302:C304"/>
    <mergeCell ref="B305:B307"/>
    <mergeCell ref="C305:C307"/>
    <mergeCell ref="B278:B280"/>
    <mergeCell ref="C278:C280"/>
    <mergeCell ref="B281:B283"/>
    <mergeCell ref="C281:C283"/>
    <mergeCell ref="B284:B286"/>
    <mergeCell ref="C284:C286"/>
    <mergeCell ref="B287:B289"/>
    <mergeCell ref="C287:C289"/>
    <mergeCell ref="B290:B292"/>
    <mergeCell ref="C290:C292"/>
    <mergeCell ref="B263:B265"/>
    <mergeCell ref="C263:C265"/>
    <mergeCell ref="B266:B268"/>
    <mergeCell ref="C266:C268"/>
    <mergeCell ref="B269:B271"/>
    <mergeCell ref="C269:C271"/>
    <mergeCell ref="B272:B274"/>
    <mergeCell ref="C272:C274"/>
    <mergeCell ref="B275:B277"/>
    <mergeCell ref="C275:C277"/>
    <mergeCell ref="C248:C250"/>
    <mergeCell ref="B251:B253"/>
    <mergeCell ref="C251:C253"/>
    <mergeCell ref="B254:B256"/>
    <mergeCell ref="C254:C256"/>
    <mergeCell ref="B257:B259"/>
    <mergeCell ref="C257:C259"/>
    <mergeCell ref="B260:B262"/>
    <mergeCell ref="C260:C262"/>
    <mergeCell ref="C233:C235"/>
    <mergeCell ref="B236:B238"/>
    <mergeCell ref="C236:C238"/>
    <mergeCell ref="B239:B241"/>
    <mergeCell ref="C239:C241"/>
    <mergeCell ref="B242:B244"/>
    <mergeCell ref="C242:C244"/>
    <mergeCell ref="B245:B247"/>
    <mergeCell ref="C245:C247"/>
    <mergeCell ref="A359:A361"/>
    <mergeCell ref="A362:A364"/>
    <mergeCell ref="A365:A367"/>
    <mergeCell ref="A368:A370"/>
    <mergeCell ref="A371:A373"/>
    <mergeCell ref="A374:A376"/>
    <mergeCell ref="A377:A379"/>
    <mergeCell ref="L191:L193"/>
    <mergeCell ref="M191:M193"/>
    <mergeCell ref="B212:B214"/>
    <mergeCell ref="C212:C214"/>
    <mergeCell ref="B215:B217"/>
    <mergeCell ref="C215:C217"/>
    <mergeCell ref="B218:B220"/>
    <mergeCell ref="C218:C220"/>
    <mergeCell ref="B221:B223"/>
    <mergeCell ref="C221:C223"/>
    <mergeCell ref="B224:B226"/>
    <mergeCell ref="C224:C226"/>
    <mergeCell ref="B227:B229"/>
    <mergeCell ref="C227:C229"/>
    <mergeCell ref="B230:B232"/>
    <mergeCell ref="C230:C232"/>
    <mergeCell ref="B233:B235"/>
    <mergeCell ref="A332:A334"/>
    <mergeCell ref="A335:A337"/>
    <mergeCell ref="A338:A340"/>
    <mergeCell ref="A341:A343"/>
    <mergeCell ref="A344:A346"/>
    <mergeCell ref="A347:A349"/>
    <mergeCell ref="A350:A352"/>
    <mergeCell ref="A353:A355"/>
    <mergeCell ref="A356:A358"/>
    <mergeCell ref="A305:A307"/>
    <mergeCell ref="A308:A310"/>
    <mergeCell ref="A311:A313"/>
    <mergeCell ref="A314:A316"/>
    <mergeCell ref="A317:A319"/>
    <mergeCell ref="A320:A322"/>
    <mergeCell ref="A323:A325"/>
    <mergeCell ref="A326:A328"/>
    <mergeCell ref="A329:A331"/>
    <mergeCell ref="A278:A280"/>
    <mergeCell ref="A281:A283"/>
    <mergeCell ref="A284:A286"/>
    <mergeCell ref="A287:A289"/>
    <mergeCell ref="A290:A292"/>
    <mergeCell ref="A293:A295"/>
    <mergeCell ref="A296:A298"/>
    <mergeCell ref="A299:A301"/>
    <mergeCell ref="A302:A304"/>
    <mergeCell ref="A254:A256"/>
    <mergeCell ref="A257:A259"/>
    <mergeCell ref="A260:A262"/>
    <mergeCell ref="A263:A265"/>
    <mergeCell ref="A266:A268"/>
    <mergeCell ref="A269:A271"/>
    <mergeCell ref="A272:A274"/>
    <mergeCell ref="A275:A277"/>
    <mergeCell ref="M177:M179"/>
    <mergeCell ref="M180:M182"/>
    <mergeCell ref="M183:M184"/>
    <mergeCell ref="M188:M190"/>
    <mergeCell ref="A212:A214"/>
    <mergeCell ref="A215:A217"/>
    <mergeCell ref="A218:A220"/>
    <mergeCell ref="A221:A223"/>
    <mergeCell ref="A224:A226"/>
    <mergeCell ref="M194:M196"/>
    <mergeCell ref="M197:M199"/>
    <mergeCell ref="M200:M202"/>
    <mergeCell ref="M203:M205"/>
    <mergeCell ref="M206:M208"/>
    <mergeCell ref="M209:M211"/>
    <mergeCell ref="M212:M214"/>
    <mergeCell ref="M215:M217"/>
    <mergeCell ref="M218:M220"/>
    <mergeCell ref="M221:M223"/>
    <mergeCell ref="M224:M226"/>
    <mergeCell ref="F203:F205"/>
    <mergeCell ref="G203:G205"/>
    <mergeCell ref="D206:D208"/>
    <mergeCell ref="B248:B250"/>
    <mergeCell ref="M153:M155"/>
    <mergeCell ref="M156:M158"/>
    <mergeCell ref="M159:M161"/>
    <mergeCell ref="M162:M164"/>
    <mergeCell ref="M165:M167"/>
    <mergeCell ref="M168:M170"/>
    <mergeCell ref="M171:M173"/>
    <mergeCell ref="M174:M176"/>
    <mergeCell ref="M123:M125"/>
    <mergeCell ref="M126:M128"/>
    <mergeCell ref="M129:M131"/>
    <mergeCell ref="M132:M134"/>
    <mergeCell ref="M135:M137"/>
    <mergeCell ref="M138:M140"/>
    <mergeCell ref="M141:M143"/>
    <mergeCell ref="M144:M146"/>
    <mergeCell ref="M147:M149"/>
    <mergeCell ref="L174:L176"/>
    <mergeCell ref="L188:L190"/>
    <mergeCell ref="D177:D179"/>
    <mergeCell ref="E177:E179"/>
    <mergeCell ref="F177:F179"/>
    <mergeCell ref="G177:G179"/>
    <mergeCell ref="D180:D182"/>
    <mergeCell ref="E180:E182"/>
    <mergeCell ref="F180:F182"/>
    <mergeCell ref="G180:G182"/>
    <mergeCell ref="D156:D158"/>
    <mergeCell ref="E156:E158"/>
    <mergeCell ref="F156:F158"/>
    <mergeCell ref="G156:G158"/>
    <mergeCell ref="D159:D161"/>
    <mergeCell ref="E159:E161"/>
    <mergeCell ref="F159:F161"/>
    <mergeCell ref="D174:D176"/>
    <mergeCell ref="E174:E176"/>
    <mergeCell ref="F174:F176"/>
    <mergeCell ref="G174:G176"/>
    <mergeCell ref="D165:D167"/>
    <mergeCell ref="E165:E167"/>
    <mergeCell ref="F165:F167"/>
    <mergeCell ref="G165:G167"/>
    <mergeCell ref="D168:D170"/>
    <mergeCell ref="D162:D164"/>
    <mergeCell ref="E162:E164"/>
    <mergeCell ref="F162:F164"/>
    <mergeCell ref="G162:G164"/>
    <mergeCell ref="D183:D184"/>
    <mergeCell ref="E183:E184"/>
    <mergeCell ref="M99:M101"/>
    <mergeCell ref="M102:M104"/>
    <mergeCell ref="M105:M107"/>
    <mergeCell ref="M108:M110"/>
    <mergeCell ref="M111:M113"/>
    <mergeCell ref="M114:M116"/>
    <mergeCell ref="M117:M119"/>
    <mergeCell ref="M120:M122"/>
    <mergeCell ref="D171:D173"/>
    <mergeCell ref="E171:E173"/>
    <mergeCell ref="F171:F173"/>
    <mergeCell ref="G171:G173"/>
    <mergeCell ref="D144:D146"/>
    <mergeCell ref="E144:E146"/>
    <mergeCell ref="F144:F146"/>
    <mergeCell ref="G144:G146"/>
    <mergeCell ref="D105:D107"/>
    <mergeCell ref="E105:E107"/>
    <mergeCell ref="F105:F107"/>
    <mergeCell ref="G105:G107"/>
    <mergeCell ref="D108:D110"/>
    <mergeCell ref="E108:E110"/>
    <mergeCell ref="L138:L140"/>
    <mergeCell ref="L159:L161"/>
    <mergeCell ref="L162:L164"/>
    <mergeCell ref="L165:L167"/>
    <mergeCell ref="L168:L170"/>
    <mergeCell ref="L171:L173"/>
    <mergeCell ref="M150:M152"/>
    <mergeCell ref="L141:L143"/>
    <mergeCell ref="L144:L146"/>
    <mergeCell ref="L147:L149"/>
    <mergeCell ref="A209:A211"/>
    <mergeCell ref="B209:B211"/>
    <mergeCell ref="C209:C211"/>
    <mergeCell ref="C177:C179"/>
    <mergeCell ref="A180:A182"/>
    <mergeCell ref="B180:B182"/>
    <mergeCell ref="C180:C182"/>
    <mergeCell ref="A165:A167"/>
    <mergeCell ref="B165:B167"/>
    <mergeCell ref="C165:C167"/>
    <mergeCell ref="A168:A170"/>
    <mergeCell ref="B168:B170"/>
    <mergeCell ref="C168:C170"/>
    <mergeCell ref="A171:A173"/>
    <mergeCell ref="B171:B173"/>
    <mergeCell ref="C171:C173"/>
    <mergeCell ref="A203:A205"/>
    <mergeCell ref="A200:A202"/>
    <mergeCell ref="B200:B202"/>
    <mergeCell ref="C200:C202"/>
    <mergeCell ref="B203:B205"/>
    <mergeCell ref="C203:C205"/>
    <mergeCell ref="A206:A208"/>
    <mergeCell ref="B206:B208"/>
    <mergeCell ref="C206:C208"/>
    <mergeCell ref="A191:A193"/>
    <mergeCell ref="B191:B193"/>
    <mergeCell ref="C191:C193"/>
    <mergeCell ref="F183:F184"/>
    <mergeCell ref="G183:G184"/>
    <mergeCell ref="A188:A190"/>
    <mergeCell ref="B188:B190"/>
    <mergeCell ref="C188:C190"/>
    <mergeCell ref="M51:M53"/>
    <mergeCell ref="M54:M56"/>
    <mergeCell ref="M57:M59"/>
    <mergeCell ref="M60:M62"/>
    <mergeCell ref="M63:M65"/>
    <mergeCell ref="M66:M68"/>
    <mergeCell ref="M69:M71"/>
    <mergeCell ref="M72:M74"/>
    <mergeCell ref="M75:M77"/>
    <mergeCell ref="M78:M80"/>
    <mergeCell ref="M81:M83"/>
    <mergeCell ref="M84:M86"/>
    <mergeCell ref="M87:M89"/>
    <mergeCell ref="M90:M92"/>
    <mergeCell ref="M93:M95"/>
    <mergeCell ref="M96:M98"/>
    <mergeCell ref="A147:A149"/>
    <mergeCell ref="B147:B149"/>
    <mergeCell ref="C147:C149"/>
    <mergeCell ref="A150:A152"/>
    <mergeCell ref="B150:B152"/>
    <mergeCell ref="C150:C152"/>
    <mergeCell ref="A153:A155"/>
    <mergeCell ref="B153:B155"/>
    <mergeCell ref="C153:C155"/>
    <mergeCell ref="L177:L179"/>
    <mergeCell ref="L180:L182"/>
    <mergeCell ref="L183:L184"/>
    <mergeCell ref="D141:D143"/>
    <mergeCell ref="A194:A196"/>
    <mergeCell ref="B194:B196"/>
    <mergeCell ref="C194:C196"/>
    <mergeCell ref="A197:A199"/>
    <mergeCell ref="B197:B199"/>
    <mergeCell ref="C197:C199"/>
    <mergeCell ref="A162:A164"/>
    <mergeCell ref="B162:B164"/>
    <mergeCell ref="C162:C164"/>
    <mergeCell ref="A183:A184"/>
    <mergeCell ref="B183:B184"/>
    <mergeCell ref="C183:C184"/>
    <mergeCell ref="A174:A176"/>
    <mergeCell ref="B174:B176"/>
    <mergeCell ref="C174:C176"/>
    <mergeCell ref="A177:A179"/>
    <mergeCell ref="B177:B179"/>
    <mergeCell ref="A185:A187"/>
    <mergeCell ref="B185:B187"/>
    <mergeCell ref="C185:C187"/>
    <mergeCell ref="D147:D149"/>
    <mergeCell ref="E147:E149"/>
    <mergeCell ref="A144:A146"/>
    <mergeCell ref="B144:B146"/>
    <mergeCell ref="C144:C146"/>
    <mergeCell ref="E168:E170"/>
    <mergeCell ref="F168:F170"/>
    <mergeCell ref="G168:G170"/>
    <mergeCell ref="A159:A161"/>
    <mergeCell ref="B159:B161"/>
    <mergeCell ref="C159:C161"/>
    <mergeCell ref="F147:F149"/>
    <mergeCell ref="G147:G149"/>
    <mergeCell ref="D150:D152"/>
    <mergeCell ref="E150:E152"/>
    <mergeCell ref="F150:F152"/>
    <mergeCell ref="G150:G152"/>
    <mergeCell ref="D153:D155"/>
    <mergeCell ref="E153:E155"/>
    <mergeCell ref="F153:F155"/>
    <mergeCell ref="G153:G155"/>
    <mergeCell ref="D135:D137"/>
    <mergeCell ref="E135:E137"/>
    <mergeCell ref="F135:F137"/>
    <mergeCell ref="G135:G137"/>
    <mergeCell ref="G159:G161"/>
    <mergeCell ref="A138:A140"/>
    <mergeCell ref="B138:B140"/>
    <mergeCell ref="C138:C140"/>
    <mergeCell ref="A141:A143"/>
    <mergeCell ref="B141:B143"/>
    <mergeCell ref="C141:C143"/>
    <mergeCell ref="D138:D140"/>
    <mergeCell ref="E138:E140"/>
    <mergeCell ref="F138:F140"/>
    <mergeCell ref="G138:G140"/>
    <mergeCell ref="G141:G143"/>
    <mergeCell ref="E141:E143"/>
    <mergeCell ref="F141:F143"/>
    <mergeCell ref="A156:A158"/>
    <mergeCell ref="B156:B158"/>
    <mergeCell ref="C156:C158"/>
    <mergeCell ref="L150:L152"/>
    <mergeCell ref="L153:L155"/>
    <mergeCell ref="L156:L158"/>
    <mergeCell ref="D111:D113"/>
    <mergeCell ref="E111:E113"/>
    <mergeCell ref="F111:F113"/>
    <mergeCell ref="G111:G113"/>
    <mergeCell ref="A135:A137"/>
    <mergeCell ref="B135:B137"/>
    <mergeCell ref="C135:C137"/>
    <mergeCell ref="L135:L137"/>
    <mergeCell ref="D123:D125"/>
    <mergeCell ref="E123:E125"/>
    <mergeCell ref="F123:F125"/>
    <mergeCell ref="G123:G125"/>
    <mergeCell ref="D126:D128"/>
    <mergeCell ref="E126:E128"/>
    <mergeCell ref="F126:F128"/>
    <mergeCell ref="G126:G128"/>
    <mergeCell ref="D129:D131"/>
    <mergeCell ref="E129:E131"/>
    <mergeCell ref="F129:F131"/>
    <mergeCell ref="G129:G131"/>
    <mergeCell ref="D132:D134"/>
    <mergeCell ref="E132:E134"/>
    <mergeCell ref="F132:F134"/>
    <mergeCell ref="G132:G134"/>
    <mergeCell ref="A117:A119"/>
    <mergeCell ref="B117:B119"/>
    <mergeCell ref="C117:C119"/>
    <mergeCell ref="L117:L119"/>
    <mergeCell ref="D117:D119"/>
    <mergeCell ref="E117:E119"/>
    <mergeCell ref="A126:A128"/>
    <mergeCell ref="B126:B128"/>
    <mergeCell ref="F117:F119"/>
    <mergeCell ref="G117:G119"/>
    <mergeCell ref="A132:A134"/>
    <mergeCell ref="B132:B134"/>
    <mergeCell ref="C132:C134"/>
    <mergeCell ref="L132:L134"/>
    <mergeCell ref="D120:D122"/>
    <mergeCell ref="E120:E122"/>
    <mergeCell ref="F120:F122"/>
    <mergeCell ref="G120:G122"/>
    <mergeCell ref="A123:A125"/>
    <mergeCell ref="B123:B125"/>
    <mergeCell ref="C123:C125"/>
    <mergeCell ref="L123:L125"/>
    <mergeCell ref="A120:A122"/>
    <mergeCell ref="B120:B122"/>
    <mergeCell ref="C120:C122"/>
    <mergeCell ref="L120:L122"/>
    <mergeCell ref="C126:C128"/>
    <mergeCell ref="L126:L128"/>
    <mergeCell ref="A129:A131"/>
    <mergeCell ref="B129:B131"/>
    <mergeCell ref="C129:C131"/>
    <mergeCell ref="L129:L131"/>
    <mergeCell ref="L102:L104"/>
    <mergeCell ref="A105:A107"/>
    <mergeCell ref="B105:B107"/>
    <mergeCell ref="C105:C107"/>
    <mergeCell ref="L105:L107"/>
    <mergeCell ref="A108:A110"/>
    <mergeCell ref="B108:B110"/>
    <mergeCell ref="C108:C110"/>
    <mergeCell ref="L108:L110"/>
    <mergeCell ref="D99:D101"/>
    <mergeCell ref="E99:E101"/>
    <mergeCell ref="F99:F101"/>
    <mergeCell ref="G99:G101"/>
    <mergeCell ref="D114:D116"/>
    <mergeCell ref="E114:E116"/>
    <mergeCell ref="F114:F116"/>
    <mergeCell ref="G114:G116"/>
    <mergeCell ref="A111:A113"/>
    <mergeCell ref="B111:B113"/>
    <mergeCell ref="C111:C113"/>
    <mergeCell ref="L111:L113"/>
    <mergeCell ref="A114:A116"/>
    <mergeCell ref="B114:B116"/>
    <mergeCell ref="C114:C116"/>
    <mergeCell ref="L114:L116"/>
    <mergeCell ref="D102:D104"/>
    <mergeCell ref="E102:E104"/>
    <mergeCell ref="F102:F104"/>
    <mergeCell ref="G102:G104"/>
    <mergeCell ref="F108:F110"/>
    <mergeCell ref="G108:G110"/>
    <mergeCell ref="G81:G83"/>
    <mergeCell ref="A96:A98"/>
    <mergeCell ref="B96:B98"/>
    <mergeCell ref="C96:C98"/>
    <mergeCell ref="L96:L98"/>
    <mergeCell ref="D96:D98"/>
    <mergeCell ref="E96:E98"/>
    <mergeCell ref="F96:F98"/>
    <mergeCell ref="G96:G98"/>
    <mergeCell ref="A99:A101"/>
    <mergeCell ref="B99:B101"/>
    <mergeCell ref="C99:C101"/>
    <mergeCell ref="L99:L101"/>
    <mergeCell ref="A90:A92"/>
    <mergeCell ref="B90:B92"/>
    <mergeCell ref="C90:C92"/>
    <mergeCell ref="L90:L92"/>
    <mergeCell ref="D90:D92"/>
    <mergeCell ref="E90:E92"/>
    <mergeCell ref="F90:F92"/>
    <mergeCell ref="G90:G92"/>
    <mergeCell ref="A93:A95"/>
    <mergeCell ref="B93:B95"/>
    <mergeCell ref="C93:C95"/>
    <mergeCell ref="L93:L95"/>
    <mergeCell ref="D93:D95"/>
    <mergeCell ref="E93:E95"/>
    <mergeCell ref="F93:F95"/>
    <mergeCell ref="G93:G95"/>
    <mergeCell ref="L69:L71"/>
    <mergeCell ref="A84:A86"/>
    <mergeCell ref="B84:B86"/>
    <mergeCell ref="C84:C86"/>
    <mergeCell ref="L84:L86"/>
    <mergeCell ref="D84:D86"/>
    <mergeCell ref="E84:E86"/>
    <mergeCell ref="F84:F86"/>
    <mergeCell ref="G84:G86"/>
    <mergeCell ref="A87:A89"/>
    <mergeCell ref="B87:B89"/>
    <mergeCell ref="C87:C89"/>
    <mergeCell ref="L87:L89"/>
    <mergeCell ref="D87:D89"/>
    <mergeCell ref="E87:E89"/>
    <mergeCell ref="F87:F89"/>
    <mergeCell ref="G87:G89"/>
    <mergeCell ref="A78:A80"/>
    <mergeCell ref="B78:B80"/>
    <mergeCell ref="C78:C80"/>
    <mergeCell ref="D78:D80"/>
    <mergeCell ref="E78:E80"/>
    <mergeCell ref="F78:F80"/>
    <mergeCell ref="G78:G80"/>
    <mergeCell ref="L78:L80"/>
    <mergeCell ref="A81:A83"/>
    <mergeCell ref="B81:B83"/>
    <mergeCell ref="C81:C83"/>
    <mergeCell ref="L81:L83"/>
    <mergeCell ref="D81:D83"/>
    <mergeCell ref="E81:E83"/>
    <mergeCell ref="F81:F83"/>
    <mergeCell ref="G63:G65"/>
    <mergeCell ref="L63:L65"/>
    <mergeCell ref="B54:B56"/>
    <mergeCell ref="C54:C56"/>
    <mergeCell ref="D54:D56"/>
    <mergeCell ref="G60:G62"/>
    <mergeCell ref="L60:L62"/>
    <mergeCell ref="A63:A65"/>
    <mergeCell ref="B63:B65"/>
    <mergeCell ref="A75:A77"/>
    <mergeCell ref="B75:B77"/>
    <mergeCell ref="C75:C77"/>
    <mergeCell ref="L75:L77"/>
    <mergeCell ref="D75:D77"/>
    <mergeCell ref="E75:E77"/>
    <mergeCell ref="F75:F77"/>
    <mergeCell ref="G75:G77"/>
    <mergeCell ref="A66:A68"/>
    <mergeCell ref="B66:B68"/>
    <mergeCell ref="C66:C68"/>
    <mergeCell ref="D66:D68"/>
    <mergeCell ref="E66:E68"/>
    <mergeCell ref="F66:F68"/>
    <mergeCell ref="G66:G68"/>
    <mergeCell ref="L66:L68"/>
    <mergeCell ref="A69:A71"/>
    <mergeCell ref="B69:B71"/>
    <mergeCell ref="C69:C71"/>
    <mergeCell ref="D69:D71"/>
    <mergeCell ref="E69:E71"/>
    <mergeCell ref="F69:F71"/>
    <mergeCell ref="G69:G71"/>
    <mergeCell ref="A12:A17"/>
    <mergeCell ref="B12:B17"/>
    <mergeCell ref="C12:C17"/>
    <mergeCell ref="A446:A448"/>
    <mergeCell ref="A449:A451"/>
    <mergeCell ref="A452:A454"/>
    <mergeCell ref="A455:A457"/>
    <mergeCell ref="A458:A460"/>
    <mergeCell ref="A461:A463"/>
    <mergeCell ref="A464:A466"/>
    <mergeCell ref="A467:A469"/>
    <mergeCell ref="E54:E56"/>
    <mergeCell ref="F54:F56"/>
    <mergeCell ref="G54:G56"/>
    <mergeCell ref="L54:L56"/>
    <mergeCell ref="A57:A59"/>
    <mergeCell ref="B57:B59"/>
    <mergeCell ref="C57:C59"/>
    <mergeCell ref="D57:D59"/>
    <mergeCell ref="E57:E59"/>
    <mergeCell ref="F57:F59"/>
    <mergeCell ref="G57:G59"/>
    <mergeCell ref="L57:L59"/>
    <mergeCell ref="A72:A74"/>
    <mergeCell ref="B72:B74"/>
    <mergeCell ref="C72:C74"/>
    <mergeCell ref="D72:D74"/>
    <mergeCell ref="E72:E74"/>
    <mergeCell ref="F72:F74"/>
    <mergeCell ref="G72:G74"/>
    <mergeCell ref="L72:L74"/>
    <mergeCell ref="D63:D65"/>
    <mergeCell ref="A548:A550"/>
    <mergeCell ref="A551:A553"/>
    <mergeCell ref="A554:A556"/>
    <mergeCell ref="A557:A559"/>
    <mergeCell ref="A560:A562"/>
    <mergeCell ref="A563:A565"/>
    <mergeCell ref="A566:A568"/>
    <mergeCell ref="A569:A571"/>
    <mergeCell ref="A470:A472"/>
    <mergeCell ref="A473:A475"/>
    <mergeCell ref="A476:A478"/>
    <mergeCell ref="A251:A253"/>
    <mergeCell ref="A5:L5"/>
    <mergeCell ref="D7:H7"/>
    <mergeCell ref="L25:L27"/>
    <mergeCell ref="C25:C32"/>
    <mergeCell ref="F595:F597"/>
    <mergeCell ref="E595:E597"/>
    <mergeCell ref="D595:D597"/>
    <mergeCell ref="E592:E594"/>
    <mergeCell ref="F592:F594"/>
    <mergeCell ref="L592:L594"/>
    <mergeCell ref="L185:L187"/>
    <mergeCell ref="L48:L50"/>
    <mergeCell ref="B48:B50"/>
    <mergeCell ref="C48:C50"/>
    <mergeCell ref="F25:F27"/>
    <mergeCell ref="G25:G27"/>
    <mergeCell ref="A48:A50"/>
    <mergeCell ref="C33:C35"/>
    <mergeCell ref="C36:C37"/>
    <mergeCell ref="E22:E24"/>
    <mergeCell ref="B821:G821"/>
    <mergeCell ref="A816:L816"/>
    <mergeCell ref="L792:L794"/>
    <mergeCell ref="L1:M1"/>
    <mergeCell ref="E783:E787"/>
    <mergeCell ref="L783:L787"/>
    <mergeCell ref="H783:H784"/>
    <mergeCell ref="I783:I784"/>
    <mergeCell ref="J783:J784"/>
    <mergeCell ref="K783:K784"/>
    <mergeCell ref="A3:L3"/>
    <mergeCell ref="A4:L4"/>
    <mergeCell ref="A6:L6"/>
    <mergeCell ref="L9:L10"/>
    <mergeCell ref="L12:L16"/>
    <mergeCell ref="J9:J10"/>
    <mergeCell ref="K9:K10"/>
    <mergeCell ref="A9:A10"/>
    <mergeCell ref="B9:B10"/>
    <mergeCell ref="C9:C10"/>
    <mergeCell ref="M9:M10"/>
    <mergeCell ref="M12:M16"/>
    <mergeCell ref="M783:M787"/>
    <mergeCell ref="G22:G24"/>
    <mergeCell ref="C765:C767"/>
    <mergeCell ref="C768:C770"/>
    <mergeCell ref="C771:C773"/>
    <mergeCell ref="M48:M50"/>
    <mergeCell ref="M595:M597"/>
    <mergeCell ref="I9:I10"/>
    <mergeCell ref="F9:G9"/>
    <mergeCell ref="A783:A787"/>
    <mergeCell ref="M19:M21"/>
    <mergeCell ref="A22:A24"/>
    <mergeCell ref="G595:G597"/>
    <mergeCell ref="M756:M758"/>
    <mergeCell ref="A756:A758"/>
    <mergeCell ref="B756:B758"/>
    <mergeCell ref="M792:M794"/>
    <mergeCell ref="B789:B790"/>
    <mergeCell ref="A789:A790"/>
    <mergeCell ref="G792:G794"/>
    <mergeCell ref="F792:F794"/>
    <mergeCell ref="E792:E794"/>
    <mergeCell ref="D792:D794"/>
    <mergeCell ref="C792:C794"/>
    <mergeCell ref="B792:B794"/>
    <mergeCell ref="A792:A794"/>
    <mergeCell ref="E756:E758"/>
    <mergeCell ref="M25:M27"/>
    <mergeCell ref="A30:A32"/>
    <mergeCell ref="B30:B32"/>
    <mergeCell ref="D30:D32"/>
    <mergeCell ref="E30:E32"/>
    <mergeCell ref="F30:F32"/>
    <mergeCell ref="G30:G32"/>
    <mergeCell ref="M30:M32"/>
    <mergeCell ref="A25:A27"/>
    <mergeCell ref="B25:B27"/>
    <mergeCell ref="D25:D27"/>
    <mergeCell ref="E25:E27"/>
    <mergeCell ref="M22:M24"/>
    <mergeCell ref="M185:M187"/>
    <mergeCell ref="A587:A590"/>
    <mergeCell ref="B783:B787"/>
    <mergeCell ref="C783:C787"/>
    <mergeCell ref="D783:D787"/>
    <mergeCell ref="G783:G787"/>
    <mergeCell ref="F783:F787"/>
    <mergeCell ref="A380:A382"/>
    <mergeCell ref="A383:A385"/>
    <mergeCell ref="A386:A388"/>
    <mergeCell ref="A389:A391"/>
    <mergeCell ref="A392:A394"/>
    <mergeCell ref="A395:A397"/>
    <mergeCell ref="A398:A400"/>
    <mergeCell ref="B467:B469"/>
    <mergeCell ref="A521:A523"/>
    <mergeCell ref="A524:A526"/>
    <mergeCell ref="A527:A529"/>
    <mergeCell ref="A530:A532"/>
    <mergeCell ref="A533:A535"/>
    <mergeCell ref="A536:A538"/>
    <mergeCell ref="A539:A541"/>
    <mergeCell ref="A542:A544"/>
    <mergeCell ref="A545:A547"/>
    <mergeCell ref="B419:B421"/>
    <mergeCell ref="C419:C421"/>
    <mergeCell ref="B422:B424"/>
    <mergeCell ref="E587:E590"/>
    <mergeCell ref="F587:F590"/>
    <mergeCell ref="G587:G590"/>
    <mergeCell ref="G592:G594"/>
    <mergeCell ref="A422:A424"/>
    <mergeCell ref="A425:A427"/>
    <mergeCell ref="A428:A430"/>
    <mergeCell ref="H9:H10"/>
    <mergeCell ref="D9:E9"/>
    <mergeCell ref="F18:F21"/>
    <mergeCell ref="G18:G21"/>
    <mergeCell ref="L18:L21"/>
    <mergeCell ref="D12:D17"/>
    <mergeCell ref="E12:E17"/>
    <mergeCell ref="F12:F17"/>
    <mergeCell ref="A18:A21"/>
    <mergeCell ref="B18:B21"/>
    <mergeCell ref="C18:C21"/>
    <mergeCell ref="D18:D21"/>
    <mergeCell ref="E18:E21"/>
    <mergeCell ref="B22:B24"/>
    <mergeCell ref="C22:C24"/>
    <mergeCell ref="D22:D24"/>
    <mergeCell ref="A60:A62"/>
    <mergeCell ref="B60:B62"/>
    <mergeCell ref="C60:C62"/>
    <mergeCell ref="D60:D62"/>
    <mergeCell ref="L22:L24"/>
    <mergeCell ref="A51:A53"/>
    <mergeCell ref="B51:B53"/>
    <mergeCell ref="C51:C53"/>
    <mergeCell ref="D51:D53"/>
    <mergeCell ref="E51:E53"/>
    <mergeCell ref="F51:F53"/>
    <mergeCell ref="G51:G53"/>
    <mergeCell ref="L51:L53"/>
    <mergeCell ref="A54:A56"/>
    <mergeCell ref="E60:E62"/>
    <mergeCell ref="F22:F24"/>
    <mergeCell ref="A509:A511"/>
    <mergeCell ref="A512:A514"/>
    <mergeCell ref="A515:A517"/>
    <mergeCell ref="A518:A520"/>
    <mergeCell ref="B407:B409"/>
    <mergeCell ref="C407:C409"/>
    <mergeCell ref="B410:B412"/>
    <mergeCell ref="C410:C412"/>
    <mergeCell ref="B413:B415"/>
    <mergeCell ref="C413:C415"/>
    <mergeCell ref="B416:B418"/>
    <mergeCell ref="C416:C418"/>
    <mergeCell ref="C452:C454"/>
    <mergeCell ref="B455:B457"/>
    <mergeCell ref="C455:C457"/>
    <mergeCell ref="B458:B460"/>
    <mergeCell ref="C458:C460"/>
    <mergeCell ref="B461:B463"/>
    <mergeCell ref="C461:C463"/>
    <mergeCell ref="B464:B466"/>
    <mergeCell ref="C464:C466"/>
    <mergeCell ref="A407:A409"/>
    <mergeCell ref="A410:A412"/>
    <mergeCell ref="A413:A415"/>
    <mergeCell ref="A416:A418"/>
    <mergeCell ref="A419:A421"/>
    <mergeCell ref="A431:A433"/>
    <mergeCell ref="A434:A436"/>
    <mergeCell ref="A437:A439"/>
    <mergeCell ref="A440:A442"/>
    <mergeCell ref="A443:A445"/>
    <mergeCell ref="B440:B442"/>
    <mergeCell ref="B443:B445"/>
    <mergeCell ref="C443:C445"/>
    <mergeCell ref="B446:B448"/>
    <mergeCell ref="C446:C448"/>
    <mergeCell ref="F60:F62"/>
    <mergeCell ref="A479:A481"/>
    <mergeCell ref="A482:A484"/>
    <mergeCell ref="A485:A487"/>
    <mergeCell ref="A488:A490"/>
    <mergeCell ref="A491:A493"/>
    <mergeCell ref="A494:A496"/>
    <mergeCell ref="A497:A499"/>
    <mergeCell ref="A500:A502"/>
    <mergeCell ref="A503:A505"/>
    <mergeCell ref="A506:A508"/>
    <mergeCell ref="C63:C65"/>
    <mergeCell ref="A401:A403"/>
    <mergeCell ref="A404:A406"/>
    <mergeCell ref="A227:A229"/>
    <mergeCell ref="A230:A232"/>
    <mergeCell ref="A233:A235"/>
    <mergeCell ref="A236:A238"/>
    <mergeCell ref="A239:A241"/>
    <mergeCell ref="A242:A244"/>
    <mergeCell ref="A245:A247"/>
    <mergeCell ref="A248:A250"/>
    <mergeCell ref="E63:E65"/>
    <mergeCell ref="F63:F65"/>
    <mergeCell ref="A102:A104"/>
    <mergeCell ref="B102:B104"/>
    <mergeCell ref="B449:B451"/>
    <mergeCell ref="C102:C104"/>
    <mergeCell ref="C449:C451"/>
    <mergeCell ref="B452:B454"/>
    <mergeCell ref="B380:B382"/>
    <mergeCell ref="C380:C382"/>
    <mergeCell ref="B383:B385"/>
    <mergeCell ref="C383:C385"/>
    <mergeCell ref="B386:B388"/>
    <mergeCell ref="C386:C388"/>
    <mergeCell ref="B389:B391"/>
    <mergeCell ref="C389:C391"/>
    <mergeCell ref="B392:B394"/>
    <mergeCell ref="C392:C394"/>
    <mergeCell ref="B395:B397"/>
    <mergeCell ref="C395:C397"/>
    <mergeCell ref="B398:B400"/>
    <mergeCell ref="C398:C400"/>
    <mergeCell ref="B401:B403"/>
    <mergeCell ref="C401:C403"/>
    <mergeCell ref="B404:B406"/>
    <mergeCell ref="C404:C406"/>
    <mergeCell ref="C422:C424"/>
    <mergeCell ref="B425:B427"/>
    <mergeCell ref="C425:C427"/>
    <mergeCell ref="B428:B430"/>
    <mergeCell ref="C428:C430"/>
    <mergeCell ref="B431:B433"/>
    <mergeCell ref="C431:C433"/>
    <mergeCell ref="B434:B436"/>
    <mergeCell ref="C434:C436"/>
    <mergeCell ref="B437:B439"/>
    <mergeCell ref="C437:C439"/>
    <mergeCell ref="C440:C442"/>
    <mergeCell ref="C467:C469"/>
    <mergeCell ref="B470:B472"/>
    <mergeCell ref="C470:C472"/>
    <mergeCell ref="B473:B475"/>
    <mergeCell ref="C473:C475"/>
    <mergeCell ref="B476:B478"/>
    <mergeCell ref="C476:C478"/>
    <mergeCell ref="B479:B481"/>
    <mergeCell ref="C479:C481"/>
    <mergeCell ref="B482:B484"/>
    <mergeCell ref="C482:C484"/>
    <mergeCell ref="B485:B487"/>
    <mergeCell ref="C485:C487"/>
    <mergeCell ref="B488:B490"/>
    <mergeCell ref="C488:C490"/>
    <mergeCell ref="B491:B493"/>
    <mergeCell ref="C491:C493"/>
    <mergeCell ref="B494:B496"/>
    <mergeCell ref="C494:C496"/>
    <mergeCell ref="B497:B499"/>
    <mergeCell ref="C497:C499"/>
    <mergeCell ref="B500:B502"/>
    <mergeCell ref="C500:C502"/>
    <mergeCell ref="B503:B505"/>
    <mergeCell ref="C503:C505"/>
    <mergeCell ref="B506:B508"/>
    <mergeCell ref="C506:C508"/>
    <mergeCell ref="B509:B511"/>
    <mergeCell ref="C509:C511"/>
    <mergeCell ref="B512:B514"/>
    <mergeCell ref="C512:C514"/>
    <mergeCell ref="B515:B517"/>
    <mergeCell ref="C515:C517"/>
    <mergeCell ref="B518:B520"/>
    <mergeCell ref="C518:C520"/>
    <mergeCell ref="B521:B523"/>
    <mergeCell ref="C521:C523"/>
    <mergeCell ref="B524:B526"/>
    <mergeCell ref="C524:C526"/>
    <mergeCell ref="B527:B529"/>
    <mergeCell ref="C527:C529"/>
    <mergeCell ref="B530:B532"/>
    <mergeCell ref="C530:C532"/>
    <mergeCell ref="B533:B535"/>
    <mergeCell ref="C533:C535"/>
    <mergeCell ref="B536:B538"/>
    <mergeCell ref="C536:C538"/>
    <mergeCell ref="B539:B541"/>
    <mergeCell ref="C539:C541"/>
    <mergeCell ref="B542:B544"/>
    <mergeCell ref="C542:C544"/>
    <mergeCell ref="B545:B547"/>
    <mergeCell ref="C545:C547"/>
    <mergeCell ref="B548:B550"/>
    <mergeCell ref="C548:C550"/>
    <mergeCell ref="B551:B553"/>
    <mergeCell ref="C551:C553"/>
    <mergeCell ref="B554:B556"/>
    <mergeCell ref="C554:C556"/>
    <mergeCell ref="B557:B559"/>
    <mergeCell ref="C557:C559"/>
    <mergeCell ref="B560:B562"/>
    <mergeCell ref="C560:C562"/>
    <mergeCell ref="B563:B565"/>
    <mergeCell ref="C563:C565"/>
    <mergeCell ref="B566:B568"/>
    <mergeCell ref="C566:C568"/>
    <mergeCell ref="B569:B571"/>
    <mergeCell ref="C569:C571"/>
    <mergeCell ref="L380:L382"/>
    <mergeCell ref="L407:L409"/>
    <mergeCell ref="L434:L436"/>
    <mergeCell ref="L461:L463"/>
    <mergeCell ref="L488:L490"/>
    <mergeCell ref="L515:L517"/>
    <mergeCell ref="L542:L544"/>
    <mergeCell ref="L569:L571"/>
    <mergeCell ref="G401:G403"/>
    <mergeCell ref="D404:D406"/>
    <mergeCell ref="E404:E406"/>
    <mergeCell ref="F404:F406"/>
    <mergeCell ref="G404:G406"/>
    <mergeCell ref="D407:D409"/>
    <mergeCell ref="E407:E409"/>
    <mergeCell ref="F407:F409"/>
    <mergeCell ref="M380:M382"/>
    <mergeCell ref="L383:L385"/>
    <mergeCell ref="M383:M385"/>
    <mergeCell ref="L386:L388"/>
    <mergeCell ref="M386:M388"/>
    <mergeCell ref="L389:L391"/>
    <mergeCell ref="M389:M391"/>
    <mergeCell ref="L392:L394"/>
    <mergeCell ref="M392:M394"/>
    <mergeCell ref="L395:L397"/>
    <mergeCell ref="M395:M397"/>
    <mergeCell ref="L398:L400"/>
    <mergeCell ref="M398:M400"/>
    <mergeCell ref="L401:L403"/>
    <mergeCell ref="M401:M403"/>
    <mergeCell ref="L404:L406"/>
    <mergeCell ref="M404:M406"/>
    <mergeCell ref="M407:M409"/>
    <mergeCell ref="L410:L412"/>
    <mergeCell ref="M410:M412"/>
    <mergeCell ref="L413:L415"/>
    <mergeCell ref="M413:M415"/>
    <mergeCell ref="L416:L418"/>
    <mergeCell ref="M416:M418"/>
    <mergeCell ref="L419:L421"/>
    <mergeCell ref="M419:M421"/>
    <mergeCell ref="L422:L424"/>
    <mergeCell ref="M422:M424"/>
    <mergeCell ref="L425:L427"/>
    <mergeCell ref="M425:M427"/>
    <mergeCell ref="L428:L430"/>
    <mergeCell ref="M428:M430"/>
    <mergeCell ref="L431:L433"/>
    <mergeCell ref="M431:M433"/>
    <mergeCell ref="M434:M436"/>
    <mergeCell ref="L437:L439"/>
    <mergeCell ref="M437:M439"/>
    <mergeCell ref="L440:L442"/>
    <mergeCell ref="M440:M442"/>
    <mergeCell ref="L443:L445"/>
    <mergeCell ref="M443:M445"/>
    <mergeCell ref="L446:L448"/>
    <mergeCell ref="M446:M448"/>
    <mergeCell ref="L449:L451"/>
    <mergeCell ref="M449:M451"/>
    <mergeCell ref="L452:L454"/>
    <mergeCell ref="M452:M454"/>
    <mergeCell ref="L455:L457"/>
    <mergeCell ref="M455:M457"/>
    <mergeCell ref="L458:L460"/>
    <mergeCell ref="M458:M460"/>
    <mergeCell ref="M461:M463"/>
    <mergeCell ref="L464:L466"/>
    <mergeCell ref="M464:M466"/>
    <mergeCell ref="L467:L469"/>
    <mergeCell ref="M467:M469"/>
    <mergeCell ref="L470:L472"/>
    <mergeCell ref="M470:M472"/>
    <mergeCell ref="L473:L475"/>
    <mergeCell ref="M473:M475"/>
    <mergeCell ref="L476:L478"/>
    <mergeCell ref="M476:M478"/>
    <mergeCell ref="L479:L481"/>
    <mergeCell ref="M479:M481"/>
    <mergeCell ref="L482:L484"/>
    <mergeCell ref="M482:M484"/>
    <mergeCell ref="L485:L487"/>
    <mergeCell ref="M485:M487"/>
    <mergeCell ref="M488:M490"/>
    <mergeCell ref="L491:L493"/>
    <mergeCell ref="M491:M493"/>
    <mergeCell ref="L494:L496"/>
    <mergeCell ref="M494:M496"/>
    <mergeCell ref="L497:L499"/>
    <mergeCell ref="M497:M499"/>
    <mergeCell ref="L500:L502"/>
    <mergeCell ref="M500:M502"/>
    <mergeCell ref="L503:L505"/>
    <mergeCell ref="M503:M505"/>
    <mergeCell ref="L506:L508"/>
    <mergeCell ref="M506:M508"/>
    <mergeCell ref="L509:L511"/>
    <mergeCell ref="M509:M511"/>
    <mergeCell ref="L512:L514"/>
    <mergeCell ref="M512:M514"/>
    <mergeCell ref="M515:M517"/>
    <mergeCell ref="L518:L520"/>
    <mergeCell ref="M518:M520"/>
    <mergeCell ref="L521:L523"/>
    <mergeCell ref="M521:M523"/>
    <mergeCell ref="L524:L526"/>
    <mergeCell ref="M524:M526"/>
    <mergeCell ref="L527:L529"/>
    <mergeCell ref="M527:M529"/>
    <mergeCell ref="L530:L532"/>
    <mergeCell ref="M530:M532"/>
    <mergeCell ref="L533:L535"/>
    <mergeCell ref="M533:M535"/>
    <mergeCell ref="L536:L538"/>
    <mergeCell ref="M536:M538"/>
    <mergeCell ref="L539:L541"/>
    <mergeCell ref="M539:M541"/>
    <mergeCell ref="M542:M544"/>
    <mergeCell ref="L545:L547"/>
    <mergeCell ref="M545:M547"/>
    <mergeCell ref="L548:L550"/>
    <mergeCell ref="M548:M550"/>
    <mergeCell ref="L551:L553"/>
    <mergeCell ref="M551:M553"/>
    <mergeCell ref="L554:L556"/>
    <mergeCell ref="M554:M556"/>
    <mergeCell ref="L557:L559"/>
    <mergeCell ref="M557:M559"/>
    <mergeCell ref="L560:L562"/>
    <mergeCell ref="M560:M562"/>
    <mergeCell ref="L563:L565"/>
    <mergeCell ref="M563:M565"/>
    <mergeCell ref="L566:L568"/>
    <mergeCell ref="M566:M568"/>
    <mergeCell ref="M569:M571"/>
    <mergeCell ref="D380:D382"/>
    <mergeCell ref="E380:E382"/>
    <mergeCell ref="F380:F382"/>
    <mergeCell ref="G380:G382"/>
    <mergeCell ref="D383:D385"/>
    <mergeCell ref="E383:E385"/>
    <mergeCell ref="F383:F385"/>
    <mergeCell ref="G383:G385"/>
    <mergeCell ref="D386:D388"/>
    <mergeCell ref="E386:E388"/>
    <mergeCell ref="F386:F388"/>
    <mergeCell ref="G386:G388"/>
    <mergeCell ref="D389:D391"/>
    <mergeCell ref="E389:E391"/>
    <mergeCell ref="F389:F391"/>
    <mergeCell ref="G389:G391"/>
    <mergeCell ref="D392:D394"/>
    <mergeCell ref="E392:E394"/>
    <mergeCell ref="F392:F394"/>
    <mergeCell ref="G392:G394"/>
    <mergeCell ref="D395:D397"/>
    <mergeCell ref="E395:E397"/>
    <mergeCell ref="F395:F397"/>
    <mergeCell ref="G395:G397"/>
    <mergeCell ref="D398:D400"/>
    <mergeCell ref="E398:E400"/>
    <mergeCell ref="F398:F400"/>
    <mergeCell ref="G398:G400"/>
    <mergeCell ref="D401:D403"/>
    <mergeCell ref="E401:E403"/>
    <mergeCell ref="F401:F403"/>
    <mergeCell ref="G407:G409"/>
    <mergeCell ref="D410:D412"/>
    <mergeCell ref="E410:E412"/>
    <mergeCell ref="F410:F412"/>
    <mergeCell ref="G410:G412"/>
    <mergeCell ref="D413:D415"/>
    <mergeCell ref="E413:E415"/>
    <mergeCell ref="F413:F415"/>
    <mergeCell ref="G413:G415"/>
    <mergeCell ref="D416:D418"/>
    <mergeCell ref="E416:E418"/>
    <mergeCell ref="F416:F418"/>
    <mergeCell ref="G416:G418"/>
    <mergeCell ref="D419:D421"/>
    <mergeCell ref="E419:E421"/>
    <mergeCell ref="F419:F421"/>
    <mergeCell ref="G419:G421"/>
    <mergeCell ref="D422:D424"/>
    <mergeCell ref="E422:E424"/>
    <mergeCell ref="F422:F424"/>
    <mergeCell ref="G422:G424"/>
    <mergeCell ref="D425:D427"/>
    <mergeCell ref="E425:E427"/>
    <mergeCell ref="F425:F427"/>
    <mergeCell ref="G425:G427"/>
    <mergeCell ref="D428:D430"/>
    <mergeCell ref="E428:E430"/>
    <mergeCell ref="F428:F430"/>
    <mergeCell ref="G428:G430"/>
    <mergeCell ref="D431:D433"/>
    <mergeCell ref="E431:E433"/>
    <mergeCell ref="F431:F433"/>
    <mergeCell ref="G431:G433"/>
    <mergeCell ref="D434:D436"/>
    <mergeCell ref="E434:E436"/>
    <mergeCell ref="F434:F436"/>
    <mergeCell ref="G434:G436"/>
    <mergeCell ref="D437:D439"/>
    <mergeCell ref="E437:E439"/>
    <mergeCell ref="F437:F439"/>
    <mergeCell ref="G437:G439"/>
    <mergeCell ref="D440:D442"/>
    <mergeCell ref="E440:E442"/>
    <mergeCell ref="F440:F442"/>
    <mergeCell ref="G440:G442"/>
    <mergeCell ref="D443:D445"/>
    <mergeCell ref="E443:E445"/>
    <mergeCell ref="F443:F445"/>
    <mergeCell ref="G443:G445"/>
    <mergeCell ref="D446:D448"/>
    <mergeCell ref="E446:E448"/>
    <mergeCell ref="F446:F448"/>
    <mergeCell ref="G446:G448"/>
    <mergeCell ref="D449:D451"/>
    <mergeCell ref="E449:E451"/>
    <mergeCell ref="F449:F451"/>
    <mergeCell ref="G449:G451"/>
    <mergeCell ref="D452:D454"/>
    <mergeCell ref="E452:E454"/>
    <mergeCell ref="F452:F454"/>
    <mergeCell ref="G452:G454"/>
    <mergeCell ref="D455:D457"/>
    <mergeCell ref="E455:E457"/>
    <mergeCell ref="F455:F457"/>
    <mergeCell ref="G455:G457"/>
    <mergeCell ref="D458:D460"/>
    <mergeCell ref="E458:E460"/>
    <mergeCell ref="F458:F460"/>
    <mergeCell ref="G458:G460"/>
    <mergeCell ref="D461:D463"/>
    <mergeCell ref="E461:E463"/>
    <mergeCell ref="F461:F463"/>
    <mergeCell ref="G461:G463"/>
    <mergeCell ref="D464:D466"/>
    <mergeCell ref="E464:E466"/>
    <mergeCell ref="F464:F466"/>
    <mergeCell ref="G464:G466"/>
    <mergeCell ref="D467:D469"/>
    <mergeCell ref="E467:E469"/>
    <mergeCell ref="F467:F469"/>
    <mergeCell ref="G467:G469"/>
    <mergeCell ref="D470:D472"/>
    <mergeCell ref="E470:E472"/>
    <mergeCell ref="F470:F472"/>
    <mergeCell ref="G470:G472"/>
    <mergeCell ref="D473:D475"/>
    <mergeCell ref="E473:E475"/>
    <mergeCell ref="F473:F475"/>
    <mergeCell ref="G473:G475"/>
    <mergeCell ref="D476:D478"/>
    <mergeCell ref="E476:E478"/>
    <mergeCell ref="F476:F478"/>
    <mergeCell ref="G476:G478"/>
    <mergeCell ref="D479:D481"/>
    <mergeCell ref="E479:E481"/>
    <mergeCell ref="F479:F481"/>
    <mergeCell ref="G479:G481"/>
    <mergeCell ref="D482:D484"/>
    <mergeCell ref="E482:E484"/>
    <mergeCell ref="F482:F484"/>
    <mergeCell ref="G482:G484"/>
    <mergeCell ref="D485:D487"/>
    <mergeCell ref="E485:E487"/>
    <mergeCell ref="F485:F487"/>
    <mergeCell ref="G485:G487"/>
    <mergeCell ref="D488:D490"/>
    <mergeCell ref="E488:E490"/>
    <mergeCell ref="F488:F490"/>
    <mergeCell ref="G488:G490"/>
    <mergeCell ref="D491:D493"/>
    <mergeCell ref="E491:E493"/>
    <mergeCell ref="F491:F493"/>
    <mergeCell ref="G491:G493"/>
    <mergeCell ref="D494:D496"/>
    <mergeCell ref="E494:E496"/>
    <mergeCell ref="F494:F496"/>
    <mergeCell ref="G494:G496"/>
    <mergeCell ref="D497:D499"/>
    <mergeCell ref="E497:E499"/>
    <mergeCell ref="F497:F499"/>
    <mergeCell ref="G497:G499"/>
    <mergeCell ref="D500:D502"/>
    <mergeCell ref="E500:E502"/>
    <mergeCell ref="F500:F502"/>
    <mergeCell ref="G500:G502"/>
    <mergeCell ref="D503:D505"/>
    <mergeCell ref="E503:E505"/>
    <mergeCell ref="F503:F505"/>
    <mergeCell ref="G503:G505"/>
    <mergeCell ref="D506:D508"/>
    <mergeCell ref="E506:E508"/>
    <mergeCell ref="F506:F508"/>
    <mergeCell ref="G506:G508"/>
    <mergeCell ref="D509:D511"/>
    <mergeCell ref="E509:E511"/>
    <mergeCell ref="F509:F511"/>
    <mergeCell ref="G509:G511"/>
    <mergeCell ref="D512:D514"/>
    <mergeCell ref="E512:E514"/>
    <mergeCell ref="F512:F514"/>
    <mergeCell ref="G512:G514"/>
    <mergeCell ref="D515:D517"/>
    <mergeCell ref="E515:E517"/>
    <mergeCell ref="F515:F517"/>
    <mergeCell ref="G515:G517"/>
    <mergeCell ref="D518:D520"/>
    <mergeCell ref="E518:E520"/>
    <mergeCell ref="F518:F520"/>
    <mergeCell ref="G518:G520"/>
    <mergeCell ref="D521:D523"/>
    <mergeCell ref="E521:E523"/>
    <mergeCell ref="F521:F523"/>
    <mergeCell ref="G521:G523"/>
    <mergeCell ref="D524:D526"/>
    <mergeCell ref="E524:E526"/>
    <mergeCell ref="F524:F526"/>
    <mergeCell ref="G524:G526"/>
    <mergeCell ref="D527:D529"/>
    <mergeCell ref="E527:E529"/>
    <mergeCell ref="F527:F529"/>
    <mergeCell ref="G527:G529"/>
    <mergeCell ref="D530:D532"/>
    <mergeCell ref="E530:E532"/>
    <mergeCell ref="F530:F532"/>
    <mergeCell ref="G530:G532"/>
    <mergeCell ref="D533:D535"/>
    <mergeCell ref="E533:E535"/>
    <mergeCell ref="F533:F535"/>
    <mergeCell ref="G533:G535"/>
    <mergeCell ref="D536:D538"/>
    <mergeCell ref="E536:E538"/>
    <mergeCell ref="F536:F538"/>
    <mergeCell ref="G536:G538"/>
    <mergeCell ref="D539:D541"/>
    <mergeCell ref="E539:E541"/>
    <mergeCell ref="F539:F541"/>
    <mergeCell ref="G539:G541"/>
    <mergeCell ref="D542:D544"/>
    <mergeCell ref="E542:E544"/>
    <mergeCell ref="F542:F544"/>
    <mergeCell ref="G542:G544"/>
    <mergeCell ref="D545:D547"/>
    <mergeCell ref="E545:E547"/>
    <mergeCell ref="F545:F547"/>
    <mergeCell ref="G545:G547"/>
    <mergeCell ref="D548:D550"/>
    <mergeCell ref="E548:E550"/>
    <mergeCell ref="F548:F550"/>
    <mergeCell ref="G548:G550"/>
    <mergeCell ref="D551:D553"/>
    <mergeCell ref="E551:E553"/>
    <mergeCell ref="F551:F553"/>
    <mergeCell ref="G551:G553"/>
    <mergeCell ref="D554:D556"/>
    <mergeCell ref="E554:E556"/>
    <mergeCell ref="F554:F556"/>
    <mergeCell ref="G554:G556"/>
    <mergeCell ref="D557:D559"/>
    <mergeCell ref="E557:E559"/>
    <mergeCell ref="F557:F559"/>
    <mergeCell ref="G557:G559"/>
    <mergeCell ref="D560:D562"/>
    <mergeCell ref="E560:E562"/>
    <mergeCell ref="F560:F562"/>
    <mergeCell ref="G560:G562"/>
    <mergeCell ref="D563:D565"/>
    <mergeCell ref="E563:E565"/>
    <mergeCell ref="F563:F565"/>
    <mergeCell ref="G563:G565"/>
    <mergeCell ref="D566:D568"/>
    <mergeCell ref="E566:E568"/>
    <mergeCell ref="F566:F568"/>
    <mergeCell ref="G566:G568"/>
    <mergeCell ref="D569:D571"/>
    <mergeCell ref="E569:E571"/>
    <mergeCell ref="F569:F571"/>
    <mergeCell ref="G569:G571"/>
    <mergeCell ref="C587:C590"/>
    <mergeCell ref="C592:C594"/>
    <mergeCell ref="C595:C597"/>
    <mergeCell ref="A606:A608"/>
    <mergeCell ref="B606:B608"/>
    <mergeCell ref="C606:C608"/>
    <mergeCell ref="L606:L608"/>
    <mergeCell ref="M606:M608"/>
    <mergeCell ref="D606:D608"/>
    <mergeCell ref="E606:E608"/>
    <mergeCell ref="L595:L597"/>
    <mergeCell ref="A595:A597"/>
    <mergeCell ref="B595:B597"/>
    <mergeCell ref="F606:F608"/>
    <mergeCell ref="G606:G608"/>
    <mergeCell ref="M592:M594"/>
    <mergeCell ref="B587:B590"/>
    <mergeCell ref="L587:L590"/>
    <mergeCell ref="M587:M590"/>
    <mergeCell ref="A592:A594"/>
    <mergeCell ref="B592:B594"/>
    <mergeCell ref="D592:D594"/>
    <mergeCell ref="D587:D590"/>
    <mergeCell ref="A609:A611"/>
    <mergeCell ref="B609:B611"/>
    <mergeCell ref="C609:C611"/>
    <mergeCell ref="L609:L611"/>
    <mergeCell ref="M609:M611"/>
    <mergeCell ref="D609:D611"/>
    <mergeCell ref="E609:E611"/>
    <mergeCell ref="F609:F611"/>
    <mergeCell ref="G609:G611"/>
    <mergeCell ref="A614:A616"/>
    <mergeCell ref="B614:B616"/>
    <mergeCell ref="C614:C616"/>
    <mergeCell ref="L614:L616"/>
    <mergeCell ref="M614:M616"/>
    <mergeCell ref="B617:B619"/>
    <mergeCell ref="C617:C619"/>
    <mergeCell ref="L617:L619"/>
    <mergeCell ref="M617:M619"/>
    <mergeCell ref="A617:A619"/>
    <mergeCell ref="D614:D616"/>
    <mergeCell ref="E614:E616"/>
    <mergeCell ref="F614:F616"/>
    <mergeCell ref="G614:G616"/>
    <mergeCell ref="D617:D619"/>
    <mergeCell ref="E617:E619"/>
    <mergeCell ref="F617:F619"/>
    <mergeCell ref="G617:G619"/>
    <mergeCell ref="A625:A627"/>
    <mergeCell ref="B625:B627"/>
    <mergeCell ref="C625:C627"/>
    <mergeCell ref="L625:L627"/>
    <mergeCell ref="M625:M627"/>
    <mergeCell ref="A628:A630"/>
    <mergeCell ref="B628:B630"/>
    <mergeCell ref="C628:C630"/>
    <mergeCell ref="D625:D627"/>
    <mergeCell ref="E625:E627"/>
    <mergeCell ref="F625:F627"/>
    <mergeCell ref="G625:G627"/>
    <mergeCell ref="D628:D630"/>
    <mergeCell ref="E628:E630"/>
    <mergeCell ref="F628:F630"/>
    <mergeCell ref="G628:G630"/>
    <mergeCell ref="L628:L630"/>
    <mergeCell ref="M628:M630"/>
    <mergeCell ref="A642:A645"/>
    <mergeCell ref="B642:B645"/>
    <mergeCell ref="C642:C645"/>
    <mergeCell ref="L642:L645"/>
    <mergeCell ref="M642:M645"/>
    <mergeCell ref="A646:A649"/>
    <mergeCell ref="A650:A653"/>
    <mergeCell ref="A654:A657"/>
    <mergeCell ref="B646:B649"/>
    <mergeCell ref="C646:C649"/>
    <mergeCell ref="B650:B653"/>
    <mergeCell ref="C650:C653"/>
    <mergeCell ref="B654:B657"/>
    <mergeCell ref="C654:C657"/>
    <mergeCell ref="L646:L649"/>
    <mergeCell ref="M646:M649"/>
    <mergeCell ref="L650:L653"/>
    <mergeCell ref="M650:M653"/>
    <mergeCell ref="L654:L657"/>
    <mergeCell ref="M654:M657"/>
    <mergeCell ref="D642:D645"/>
    <mergeCell ref="E642:E645"/>
    <mergeCell ref="F642:F645"/>
    <mergeCell ref="G642:G645"/>
    <mergeCell ref="D646:D649"/>
    <mergeCell ref="E646:E649"/>
    <mergeCell ref="F646:F649"/>
    <mergeCell ref="G646:G649"/>
    <mergeCell ref="D650:D653"/>
    <mergeCell ref="E650:E653"/>
    <mergeCell ref="F650:F653"/>
    <mergeCell ref="G650:G653"/>
    <mergeCell ref="D654:D657"/>
    <mergeCell ref="E654:E657"/>
    <mergeCell ref="F654:F657"/>
    <mergeCell ref="G654:G657"/>
    <mergeCell ref="A658:A660"/>
    <mergeCell ref="B658:B660"/>
    <mergeCell ref="C658:C660"/>
    <mergeCell ref="L658:L660"/>
    <mergeCell ref="M658:M660"/>
    <mergeCell ref="D658:D660"/>
    <mergeCell ref="E658:E660"/>
    <mergeCell ref="F658:F660"/>
    <mergeCell ref="G658:G660"/>
    <mergeCell ref="A661:A664"/>
    <mergeCell ref="B661:B664"/>
    <mergeCell ref="C661:C664"/>
    <mergeCell ref="L661:L664"/>
    <mergeCell ref="M661:M664"/>
    <mergeCell ref="D661:D664"/>
    <mergeCell ref="E661:E664"/>
    <mergeCell ref="F661:F664"/>
    <mergeCell ref="G661:G664"/>
    <mergeCell ref="A671:A673"/>
    <mergeCell ref="B671:B673"/>
    <mergeCell ref="C671:C673"/>
    <mergeCell ref="L671:L673"/>
    <mergeCell ref="M671:M673"/>
    <mergeCell ref="D671:D673"/>
    <mergeCell ref="E671:E673"/>
    <mergeCell ref="F671:F673"/>
    <mergeCell ref="G671:G673"/>
    <mergeCell ref="A674:A676"/>
    <mergeCell ref="C674:C676"/>
    <mergeCell ref="D674:D676"/>
    <mergeCell ref="E674:E676"/>
    <mergeCell ref="F674:F676"/>
    <mergeCell ref="G674:G676"/>
    <mergeCell ref="B674:B676"/>
    <mergeCell ref="L674:L676"/>
    <mergeCell ref="M674:M676"/>
    <mergeCell ref="A678:A681"/>
    <mergeCell ref="B678:B681"/>
    <mergeCell ref="C678:C681"/>
    <mergeCell ref="L678:L681"/>
    <mergeCell ref="M678:M681"/>
    <mergeCell ref="D678:D681"/>
    <mergeCell ref="E678:E681"/>
    <mergeCell ref="F678:F681"/>
    <mergeCell ref="G678:G681"/>
    <mergeCell ref="G756:G758"/>
    <mergeCell ref="L756:L758"/>
    <mergeCell ref="D756:D758"/>
    <mergeCell ref="A690:A693"/>
    <mergeCell ref="B690:B693"/>
    <mergeCell ref="C690:C693"/>
    <mergeCell ref="L690:L693"/>
    <mergeCell ref="M690:M693"/>
    <mergeCell ref="D690:D693"/>
    <mergeCell ref="E690:E693"/>
    <mergeCell ref="F690:F693"/>
    <mergeCell ref="G690:G693"/>
    <mergeCell ref="A694:A696"/>
    <mergeCell ref="B694:B696"/>
    <mergeCell ref="C694:C696"/>
    <mergeCell ref="L694:L696"/>
    <mergeCell ref="M694:M696"/>
    <mergeCell ref="D694:D696"/>
    <mergeCell ref="E694:E696"/>
    <mergeCell ref="F694:F696"/>
    <mergeCell ref="G694:G696"/>
    <mergeCell ref="A684:A686"/>
    <mergeCell ref="B684:B686"/>
    <mergeCell ref="A701:A704"/>
    <mergeCell ref="B701:B704"/>
    <mergeCell ref="C701:C704"/>
    <mergeCell ref="L701:L704"/>
    <mergeCell ref="M701:M704"/>
    <mergeCell ref="D701:D704"/>
    <mergeCell ref="E701:E704"/>
    <mergeCell ref="F701:F704"/>
    <mergeCell ref="G701:G704"/>
    <mergeCell ref="A731:A734"/>
    <mergeCell ref="B731:B734"/>
    <mergeCell ref="C731:C734"/>
    <mergeCell ref="L731:L734"/>
    <mergeCell ref="M731:M734"/>
    <mergeCell ref="D731:D734"/>
    <mergeCell ref="E731:E734"/>
    <mergeCell ref="F731:F734"/>
    <mergeCell ref="G731:G734"/>
    <mergeCell ref="C684:C686"/>
    <mergeCell ref="D684:D686"/>
    <mergeCell ref="E684:E686"/>
    <mergeCell ref="F684:F686"/>
    <mergeCell ref="G684:G686"/>
    <mergeCell ref="L684:L686"/>
    <mergeCell ref="M684:M686"/>
    <mergeCell ref="B761:B762"/>
    <mergeCell ref="C761:C762"/>
    <mergeCell ref="D761:D762"/>
    <mergeCell ref="E761:E762"/>
    <mergeCell ref="F761:F762"/>
    <mergeCell ref="G761:G762"/>
    <mergeCell ref="H761:H762"/>
    <mergeCell ref="I761:I762"/>
    <mergeCell ref="J761:J762"/>
    <mergeCell ref="K761:K762"/>
    <mergeCell ref="L761:L762"/>
    <mergeCell ref="M761:M762"/>
    <mergeCell ref="C756:C758"/>
    <mergeCell ref="F756:F758"/>
  </mergeCells>
  <phoneticPr fontId="3" type="noConversion"/>
  <pageMargins left="0.70866141732283472" right="0.70866141732283472" top="0.55118110236220474" bottom="0.55118110236220474" header="0.31496062992125984" footer="0.31496062992125984"/>
  <pageSetup paperSize="9" scale="64" fitToHeight="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honeticPr fontId="3" type="noConversion"/>
  <printOptions gridLines="1" gridLinesSet="0"/>
  <pageMargins left="0.75" right="0.75" top="1" bottom="1" header="0.5" footer="0.5"/>
  <pageSetup paperSize="9" orientation="portrait" r:id="rId1"/>
  <headerFooter alignWithMargins="0">
    <oddHeader>&amp;A</oddHeader>
    <oddFoote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honeticPr fontId="3" type="noConversion"/>
  <printOptions gridLines="1" gridLinesSet="0"/>
  <pageMargins left="0.75" right="0.75" top="1" bottom="1" header="0.5" footer="0.5"/>
  <pageSetup paperSize="9" orientation="portrait" r:id="rId1"/>
  <headerFooter alignWithMargins="0">
    <oddHeader>&amp;A</oddHeader>
    <oddFooter>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honeticPr fontId="3" type="noConversion"/>
  <printOptions gridLines="1" gridLinesSet="0"/>
  <pageMargins left="0.75" right="0.75" top="1" bottom="1" header="0.5" footer="0.5"/>
  <pageSetup paperSize="9" orientation="portrait" r:id="rId1"/>
  <headerFooter alignWithMargins="0">
    <oddHeader>&amp;A</oddHeader>
    <oddFooter>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honeticPr fontId="3" type="noConversion"/>
  <printOptions gridLines="1" gridLinesSet="0"/>
  <pageMargins left="0.75" right="0.75" top="1" bottom="1" header="0.5" footer="0.5"/>
  <pageSetup paperSize="9"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honeticPr fontId="3" type="noConversion"/>
  <printOptions gridLines="1" gridLinesSet="0"/>
  <pageMargins left="0.75" right="0.75" top="1" bottom="1" header="0.5" footer="0.5"/>
  <pageSetup paperSize="9" orientation="portrait" r:id="rId1"/>
  <headerFooter alignWithMargins="0">
    <oddHeader>&amp;A</oddHeader>
    <oddFoote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2</vt:i4>
      </vt:variant>
    </vt:vector>
  </HeadingPairs>
  <TitlesOfParts>
    <vt:vector size="8" baseType="lpstr">
      <vt:lpstr>отчет за 2020 год</vt:lpstr>
      <vt:lpstr>Sheet2</vt:lpstr>
      <vt:lpstr>Sheet3</vt:lpstr>
      <vt:lpstr>Sheet4</vt:lpstr>
      <vt:lpstr>Sheet5</vt:lpstr>
      <vt:lpstr>Sheet6</vt:lpstr>
      <vt:lpstr>'отчет за 2020 год'!Заголовки_для_печати</vt:lpstr>
      <vt:lpstr>'отчет за 2020 год'!Область_печати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Zharovskih</dc:creator>
  <cp:lastModifiedBy>Burakova</cp:lastModifiedBy>
  <cp:lastPrinted>2021-03-25T12:24:56Z</cp:lastPrinted>
  <dcterms:created xsi:type="dcterms:W3CDTF">2016-02-18T08:12:40Z</dcterms:created>
  <dcterms:modified xsi:type="dcterms:W3CDTF">2021-04-29T15:27:59Z</dcterms:modified>
</cp:coreProperties>
</file>